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'BRPL'!$A$1:$Q$179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<sst xmlns="http://schemas.openxmlformats.org/spreadsheetml/2006/main" count="1463" uniqueCount="419">
  <si>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</si>
  <si>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</si>
  <si>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</si>
  <si>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</si>
  <si>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</si>
  <si>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</si>
  <si>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</si>
  <si>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</si>
  <si>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</si>
  <si>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</si>
  <si>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</si>
  <si>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</si>
  <si>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</si>
  <si>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</si>
  <si>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</si>
  <si>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</si>
  <si>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</si>
  <si>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</si>
  <si>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</si>
  <si>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</si>
  <si>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</si>
  <si>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</si>
  <si>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</si>
  <si>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</si>
  <si>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</si>
  <si>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</si>
  <si>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</si>
  <si>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</si>
  <si>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</si>
  <si>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</si>
  <si>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</si>
  <si>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</si>
  <si>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</si>
  <si>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</si>
  <si>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</si>
  <si>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</si>
  <si>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</si>
  <si>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</si>
  <si>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</si>
  <si>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</si>
  <si>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</si>
  <si>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</si>
  <si>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</si>
  <si>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</si>
  <si>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</si>
  <si>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</si>
  <si>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</si>
  <si>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</si>
  <si>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</si>
  <si>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</si>
  <si>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</si>
  <si>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</si>
  <si>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</si>
  <si>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</si>
  <si>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</si>
  <si>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</si>
  <si>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</si>
  <si>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</si>
  <si>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</si>
  <si>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</si>
  <si>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</si>
  <si>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</si>
  <si>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</si>
  <si>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</si>
  <si>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</si>
  <si>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</si>
  <si>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</si>
  <si>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</si>
  <si>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</si>
  <si>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</si>
  <si>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</si>
  <si>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</si>
  <si>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</si>
  <si>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</si>
  <si>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</si>
  <si>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</si>
  <si>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</si>
  <si>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</si>
  <si>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</si>
  <si>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</si>
  <si>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</si>
  <si>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</si>
  <si>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</si>
  <si>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</si>
  <si>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</si>
  <si>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</si>
  <si>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</si>
  <si>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</si>
  <si>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</si>
  <si>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</si>
  <si>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</si>
  <si>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</si>
  <si>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</si>
  <si>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</si>
  <si>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</si>
  <si>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</si>
  <si>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</si>
  <si>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</si>
  <si>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</si>
  <si>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</si>
  <si>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</si>
  <si>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</si>
  <si>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</si>
  <si>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</si>
  <si>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</si>
  <si>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</si>
  <si>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</si>
  <si>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</si>
  <si>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</si>
  <si>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</si>
  <si>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</si>
  <si>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</si>
  <si>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</si>
  <si>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</si>
  <si>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</si>
  <si>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</si>
  <si>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</si>
  <si>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</si>
  <si>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</si>
  <si>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</si>
  <si>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</si>
  <si>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</si>
  <si>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</si>
  <si>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</si>
  <si>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</si>
  <si>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</si>
  <si>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</si>
  <si>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</si>
  <si>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</si>
  <si>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</si>
  <si>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</si>
  <si>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</si>
  <si>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</si>
  <si>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</si>
  <si>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</si>
  <si>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</si>
  <si>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</si>
  <si>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</si>
  <si>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</si>
  <si>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</si>
  <si>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</si>
  <si>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</si>
  <si>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</si>
  <si>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</si>
  <si>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</si>
  <si>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</si>
  <si>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</si>
  <si>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</si>
  <si>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</si>
  <si>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</si>
  <si>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</si>
  <si>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</si>
  <si>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</si>
  <si>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</si>
  <si>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</si>
  <si>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</si>
  <si>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</si>
  <si>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</si>
  <si>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</si>
  <si>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</si>
  <si>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</si>
  <si>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</si>
  <si>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</si>
  <si>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</si>
  <si>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</si>
  <si>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</si>
  <si>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</si>
  <si>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</si>
  <si>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</si>
  <si>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</si>
  <si>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</si>
  <si>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</si>
  <si>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</si>
  <si>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</si>
  <si>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</si>
  <si>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</si>
  <si>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</si>
  <si>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</si>
  <si>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</si>
  <si>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</si>
  <si>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</si>
  <si>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</si>
  <si>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</si>
  <si>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</si>
  <si>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</si>
  <si>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</si>
  <si>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</si>
  <si>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</si>
  <si>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</si>
  <si>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</si>
  <si>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</si>
  <si>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</si>
  <si>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</si>
  <si>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</si>
  <si>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</si>
  <si>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</si>
  <si>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</si>
  <si>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</si>
  <si>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</si>
  <si>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</si>
  <si>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</si>
  <si>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</si>
  <si>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</si>
  <si>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</si>
  <si>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</si>
  <si>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</si>
  <si>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</si>
  <si>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</si>
  <si>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</si>
  <si>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</si>
  <si>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</si>
  <si>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</si>
  <si>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</si>
  <si>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</si>
  <si>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</si>
  <si>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</si>
  <si>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</si>
  <si>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</si>
  <si>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</si>
  <si>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</si>
  <si>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</si>
  <si>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</si>
  <si>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</si>
  <si>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</si>
  <si>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</si>
  <si>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</si>
  <si>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</si>
  <si>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</si>
  <si>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</si>
  <si>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</si>
  <si>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</si>
  <si>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</si>
  <si>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</si>
  <si>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</si>
  <si>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</si>
  <si>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</si>
  <si>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</si>
  <si>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</si>
  <si>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</si>
  <si>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</si>
  <si>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</si>
  <si>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</si>
  <si>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</si>
  <si>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</si>
  <si>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</si>
  <si>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</si>
  <si>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</si>
  <si>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</si>
  <si>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</si>
  <si>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</si>
  <si>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</si>
  <si>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</si>
  <si>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</si>
  <si>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</si>
  <si>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</si>
  <si>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</si>
  <si>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</si>
  <si>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</si>
  <si>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</si>
  <si>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</si>
  <si>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</si>
  <si>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</si>
  <si>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</si>
  <si>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</si>
  <si>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</si>
  <si>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</si>
  <si>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</si>
  <si>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</si>
  <si>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</si>
  <si>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</si>
  <si>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</si>
  <si>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</si>
  <si>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</si>
  <si>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</si>
  <si>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</si>
  <si>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</si>
  <si>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</si>
  <si>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</si>
  <si>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</si>
  <si>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</si>
  <si>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</si>
  <si>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</si>
  <si>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</si>
  <si>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</si>
  <si>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</si>
  <si>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</si>
  <si>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</si>
  <si>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</si>
  <si>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</si>
  <si>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</si>
  <si>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</si>
  <si>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</si>
  <si>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</si>
  <si>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</si>
  <si>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</si>
  <si>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</si>
  <si>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</si>
  <si>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</si>
  <si>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</si>
  <si>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</si>
  <si>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</si>
  <si>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</si>
  <si>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</si>
  <si>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</si>
  <si>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</si>
  <si>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</si>
  <si>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</si>
  <si>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</si>
  <si>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</si>
  <si>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</si>
  <si>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</si>
  <si>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</si>
  <si>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</si>
  <si>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</si>
  <si>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</si>
  <si>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</si>
  <si>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</si>
  <si>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</si>
  <si>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</si>
  <si>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</si>
  <si>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</si>
  <si>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</si>
  <si>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</si>
  <si>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</si>
  <si>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</si>
  <si>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</si>
  <si>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</si>
  <si>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</si>
  <si>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</si>
  <si>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</si>
  <si>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</si>
  <si>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</si>
  <si>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</si>
  <si>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</si>
  <si>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</si>
  <si>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</si>
  <si>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</si>
  <si>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</si>
  <si>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</si>
  <si>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</si>
  <si>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</si>
  <si>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</si>
  <si>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</si>
  <si>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</si>
  <si>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</si>
  <si>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</si>
  <si>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</si>
  <si>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</si>
  <si>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</si>
  <si>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</si>
  <si>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</si>
  <si>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</si>
  <si>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</si>
  <si>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</si>
  <si>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</si>
  <si>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</si>
  <si>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</si>
  <si>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</si>
  <si>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</si>
  <si>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</si>
  <si>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</si>
  <si>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</si>
  <si>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</si>
  <si>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</si>
  <si>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</si>
  <si>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</si>
  <si>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</si>
  <si>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</si>
  <si>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</si>
  <si>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</si>
  <si>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</si>
  <si>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</si>
  <si>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</si>
  <si>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</si>
  <si>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</si>
  <si>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</si>
  <si>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</si>
  <si>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</si>
  <si>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</si>
  <si>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</si>
  <si>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</si>
  <si>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</si>
  <si>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</si>
  <si>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</si>
  <si>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</si>
  <si>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</si>
  <si>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</si>
  <si>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</si>
  <si>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</si>
  <si>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ROLL OVER</t>
  </si>
  <si>
    <t>DIAL</t>
  </si>
  <si>
    <t>221 kV DMRC #1</t>
  </si>
  <si>
    <t>221 kV DMRC #2</t>
  </si>
  <si>
    <t>66 KV BD MARG-II</t>
  </si>
  <si>
    <t>INDER PURI-2</t>
  </si>
  <si>
    <t>O/G 33KV KIRTI NAGAR</t>
  </si>
  <si>
    <t>GHEBRA-NANGLOI</t>
  </si>
  <si>
    <t>66KV GHEBRA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</si>
  <si>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</si>
  <si>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</si>
  <si>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</si>
  <si>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</si>
  <si>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</si>
  <si>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</si>
  <si>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</si>
  <si>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</si>
  <si>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</si>
  <si>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</si>
  <si>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</si>
  <si>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</si>
  <si>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Note :Sharing taken from wk-36 abt bill 2011-12</t>
  </si>
  <si>
    <t>FINAL READING 01/01/12</t>
  </si>
  <si>
    <t>INTIAL READING 01/12/11</t>
  </si>
  <si>
    <t>DECEMBER-2011</t>
  </si>
  <si>
    <t>CTR Changes from 300/5 to 800/1 w.e.f. 03/12/11</t>
  </si>
  <si>
    <t>Chech meter data taken from 19/12/11</t>
  </si>
  <si>
    <t>Reading taken from 1/12/11 to 20/12/11</t>
  </si>
  <si>
    <t>OFF</t>
  </si>
  <si>
    <t xml:space="preserve">                           PERIOD 1st DECEMBER-2011 TO 31st DECEMBER-2011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</si>
</sst>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/>
    </xf>
    <xf numFmtId="2" fontId="19" fillId="20" borderId="0" xfId="0" applyNumberFormat="1" applyFont="1" applyFill="1" applyBorder="1" applyAlignment="1">
      <alignment/>
    </xf>
    <xf numFmtId="1" fontId="1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49" fillId="20" borderId="0" xfId="0" applyFont="1" applyFill="1" applyAlignment="1">
      <alignment horizontal="center"/>
    </xf>
    <xf numFmtId="171" fontId="49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="70" zoomScaleNormal="85" zoomScaleSheetLayoutView="70" zoomScalePageLayoutView="0" workbookViewId="0" topLeftCell="B124">
      <selection activeCell="I131" sqref="I131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9.57421875" style="0" customWidth="1"/>
  </cols>
  <sheetData>
    <row r="1" spans="1:17" ht="26.25">
      <c r="A1" s="1" t="s">
        <v>253</v>
      </c>
      <c r="Q1" s="221" t="s">
        <v>413</v>
      </c>
    </row>
    <row r="2" spans="1:11" ht="15">
      <c r="A2" s="18" t="s">
        <v>254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255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411</v>
      </c>
      <c r="H5" s="41" t="s">
        <v>412</v>
      </c>
      <c r="I5" s="41" t="s">
        <v>4</v>
      </c>
      <c r="J5" s="41" t="s">
        <v>5</v>
      </c>
      <c r="K5" s="42" t="s">
        <v>6</v>
      </c>
      <c r="L5" s="43" t="str">
        <f>G5</f>
        <v>FINAL READING 01/01/12</v>
      </c>
      <c r="M5" s="41" t="str">
        <f>H5</f>
        <v>INTIAL READING 01/12/11</v>
      </c>
      <c r="N5" s="41" t="s">
        <v>4</v>
      </c>
      <c r="O5" s="41" t="s">
        <v>5</v>
      </c>
      <c r="P5" s="42" t="s">
        <v>6</v>
      </c>
      <c r="Q5" s="42" t="s">
        <v>326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7"/>
      <c r="C7" s="425"/>
      <c r="D7" s="425"/>
      <c r="E7" s="425"/>
      <c r="F7" s="425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9" t="s">
        <v>15</v>
      </c>
      <c r="C8" s="443"/>
      <c r="D8" s="477"/>
      <c r="E8" s="477"/>
      <c r="F8" s="443"/>
      <c r="G8" s="452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8" t="s">
        <v>16</v>
      </c>
      <c r="C9" s="443">
        <v>4864904</v>
      </c>
      <c r="D9" s="476" t="s">
        <v>13</v>
      </c>
      <c r="E9" s="432" t="s">
        <v>363</v>
      </c>
      <c r="F9" s="443">
        <v>-1000</v>
      </c>
      <c r="G9" s="452">
        <v>18169</v>
      </c>
      <c r="H9" s="453">
        <v>18201</v>
      </c>
      <c r="I9" s="453">
        <f aca="true" t="shared" si="0" ref="I9:I58">G9-H9</f>
        <v>-32</v>
      </c>
      <c r="J9" s="453">
        <f aca="true" t="shared" si="1" ref="J9:J58">$F9*I9</f>
        <v>32000</v>
      </c>
      <c r="K9" s="454">
        <f aca="true" t="shared" si="2" ref="K9:K58">J9/1000000</f>
        <v>0.032</v>
      </c>
      <c r="L9" s="452">
        <v>978882</v>
      </c>
      <c r="M9" s="453">
        <v>979294</v>
      </c>
      <c r="N9" s="453">
        <f>L9-M9</f>
        <v>-412</v>
      </c>
      <c r="O9" s="453">
        <f aca="true" t="shared" si="3" ref="O9:O58">$F9*N9</f>
        <v>412000</v>
      </c>
      <c r="P9" s="454">
        <f aca="true" t="shared" si="4" ref="P9:P58">O9/1000000</f>
        <v>0.412</v>
      </c>
      <c r="Q9" s="184"/>
    </row>
    <row r="10" spans="1:17" ht="16.5">
      <c r="A10" s="355">
        <v>2</v>
      </c>
      <c r="B10" s="468" t="s">
        <v>402</v>
      </c>
      <c r="C10" s="443">
        <v>5128432</v>
      </c>
      <c r="D10" s="476" t="s">
        <v>13</v>
      </c>
      <c r="E10" s="432" t="s">
        <v>363</v>
      </c>
      <c r="F10" s="443">
        <v>-1000</v>
      </c>
      <c r="G10" s="452">
        <v>1000006</v>
      </c>
      <c r="H10" s="453">
        <v>999980</v>
      </c>
      <c r="I10" s="453">
        <f>G10-H10</f>
        <v>26</v>
      </c>
      <c r="J10" s="453">
        <f t="shared" si="1"/>
        <v>-26000</v>
      </c>
      <c r="K10" s="454">
        <f t="shared" si="2"/>
        <v>-0.026</v>
      </c>
      <c r="L10" s="452">
        <v>116</v>
      </c>
      <c r="M10" s="453">
        <v>131</v>
      </c>
      <c r="N10" s="453">
        <f>L10-M10</f>
        <v>-15</v>
      </c>
      <c r="O10" s="453">
        <f t="shared" si="3"/>
        <v>15000</v>
      </c>
      <c r="P10" s="454">
        <f t="shared" si="4"/>
        <v>0.015</v>
      </c>
      <c r="Q10" s="719"/>
    </row>
    <row r="11" spans="1:17" ht="15.75" customHeight="1">
      <c r="A11" s="355">
        <v>3</v>
      </c>
      <c r="B11" s="468" t="s">
        <v>18</v>
      </c>
      <c r="C11" s="443">
        <v>4864905</v>
      </c>
      <c r="D11" s="476" t="s">
        <v>13</v>
      </c>
      <c r="E11" s="432" t="s">
        <v>363</v>
      </c>
      <c r="F11" s="443">
        <v>-1000</v>
      </c>
      <c r="G11" s="452">
        <v>19450</v>
      </c>
      <c r="H11" s="453">
        <v>19874</v>
      </c>
      <c r="I11" s="453">
        <f t="shared" si="0"/>
        <v>-424</v>
      </c>
      <c r="J11" s="453">
        <f t="shared" si="1"/>
        <v>424000</v>
      </c>
      <c r="K11" s="454">
        <f t="shared" si="2"/>
        <v>0.424</v>
      </c>
      <c r="L11" s="452">
        <v>997175</v>
      </c>
      <c r="M11" s="453">
        <v>997176</v>
      </c>
      <c r="N11" s="453">
        <f>L11-M11</f>
        <v>-1</v>
      </c>
      <c r="O11" s="453">
        <f t="shared" si="3"/>
        <v>1000</v>
      </c>
      <c r="P11" s="454">
        <f t="shared" si="4"/>
        <v>0.001</v>
      </c>
      <c r="Q11" s="184"/>
    </row>
    <row r="12" spans="1:17" ht="15.75" customHeight="1">
      <c r="A12" s="355"/>
      <c r="B12" s="469" t="s">
        <v>19</v>
      </c>
      <c r="C12" s="443"/>
      <c r="D12" s="477"/>
      <c r="E12" s="477"/>
      <c r="F12" s="443"/>
      <c r="G12" s="452"/>
      <c r="H12" s="453"/>
      <c r="I12" s="453"/>
      <c r="J12" s="453"/>
      <c r="K12" s="454"/>
      <c r="L12" s="452"/>
      <c r="M12" s="453"/>
      <c r="N12" s="453"/>
      <c r="O12" s="453"/>
      <c r="P12" s="454"/>
      <c r="Q12" s="184"/>
    </row>
    <row r="13" spans="1:17" ht="15.75" customHeight="1">
      <c r="A13" s="355">
        <v>4</v>
      </c>
      <c r="B13" s="468" t="s">
        <v>16</v>
      </c>
      <c r="C13" s="443">
        <v>4864912</v>
      </c>
      <c r="D13" s="476" t="s">
        <v>13</v>
      </c>
      <c r="E13" s="432" t="s">
        <v>363</v>
      </c>
      <c r="F13" s="443">
        <v>-1000</v>
      </c>
      <c r="G13" s="452">
        <v>974895</v>
      </c>
      <c r="H13" s="453">
        <v>974967</v>
      </c>
      <c r="I13" s="453">
        <f t="shared" si="0"/>
        <v>-72</v>
      </c>
      <c r="J13" s="453">
        <f t="shared" si="1"/>
        <v>72000</v>
      </c>
      <c r="K13" s="454">
        <f t="shared" si="2"/>
        <v>0.072</v>
      </c>
      <c r="L13" s="452">
        <v>978547</v>
      </c>
      <c r="M13" s="453">
        <v>978577</v>
      </c>
      <c r="N13" s="453">
        <f>L13-M13</f>
        <v>-30</v>
      </c>
      <c r="O13" s="453">
        <f t="shared" si="3"/>
        <v>30000</v>
      </c>
      <c r="P13" s="454">
        <f t="shared" si="4"/>
        <v>0.03</v>
      </c>
      <c r="Q13" s="184"/>
    </row>
    <row r="14" spans="1:17" ht="15.75" customHeight="1">
      <c r="A14" s="355">
        <v>5</v>
      </c>
      <c r="B14" s="468" t="s">
        <v>17</v>
      </c>
      <c r="C14" s="443">
        <v>4864913</v>
      </c>
      <c r="D14" s="476" t="s">
        <v>13</v>
      </c>
      <c r="E14" s="432" t="s">
        <v>363</v>
      </c>
      <c r="F14" s="443">
        <v>-1000</v>
      </c>
      <c r="G14" s="452">
        <v>922680</v>
      </c>
      <c r="H14" s="453">
        <v>922982</v>
      </c>
      <c r="I14" s="453">
        <f t="shared" si="0"/>
        <v>-302</v>
      </c>
      <c r="J14" s="453">
        <f t="shared" si="1"/>
        <v>302000</v>
      </c>
      <c r="K14" s="454">
        <f t="shared" si="2"/>
        <v>0.302</v>
      </c>
      <c r="L14" s="452">
        <v>949966</v>
      </c>
      <c r="M14" s="453">
        <v>950007</v>
      </c>
      <c r="N14" s="453">
        <f>L14-M14</f>
        <v>-41</v>
      </c>
      <c r="O14" s="453">
        <f t="shared" si="3"/>
        <v>41000</v>
      </c>
      <c r="P14" s="454">
        <f t="shared" si="4"/>
        <v>0.041</v>
      </c>
      <c r="Q14" s="184"/>
    </row>
    <row r="15" spans="1:17" ht="15.75" customHeight="1">
      <c r="A15" s="355"/>
      <c r="B15" s="469" t="s">
        <v>22</v>
      </c>
      <c r="C15" s="443"/>
      <c r="D15" s="477"/>
      <c r="E15" s="432"/>
      <c r="F15" s="443"/>
      <c r="G15" s="452"/>
      <c r="H15" s="453"/>
      <c r="I15" s="453"/>
      <c r="J15" s="453"/>
      <c r="K15" s="454"/>
      <c r="L15" s="452"/>
      <c r="M15" s="453"/>
      <c r="N15" s="453"/>
      <c r="O15" s="453"/>
      <c r="P15" s="454"/>
      <c r="Q15" s="184"/>
    </row>
    <row r="16" spans="1:17" ht="15.75" customHeight="1">
      <c r="A16" s="355">
        <v>6</v>
      </c>
      <c r="B16" s="468" t="s">
        <v>16</v>
      </c>
      <c r="C16" s="443">
        <v>4864982</v>
      </c>
      <c r="D16" s="476" t="s">
        <v>13</v>
      </c>
      <c r="E16" s="432" t="s">
        <v>363</v>
      </c>
      <c r="F16" s="443">
        <v>-1000</v>
      </c>
      <c r="G16" s="452">
        <v>18359</v>
      </c>
      <c r="H16" s="453">
        <v>18317</v>
      </c>
      <c r="I16" s="453">
        <f t="shared" si="0"/>
        <v>42</v>
      </c>
      <c r="J16" s="453">
        <f t="shared" si="1"/>
        <v>-42000</v>
      </c>
      <c r="K16" s="454">
        <f t="shared" si="2"/>
        <v>-0.042</v>
      </c>
      <c r="L16" s="452">
        <v>16533</v>
      </c>
      <c r="M16" s="453">
        <v>16544</v>
      </c>
      <c r="N16" s="453">
        <f>L16-M16</f>
        <v>-11</v>
      </c>
      <c r="O16" s="453">
        <f t="shared" si="3"/>
        <v>11000</v>
      </c>
      <c r="P16" s="454">
        <f t="shared" si="4"/>
        <v>0.011</v>
      </c>
      <c r="Q16" s="184"/>
    </row>
    <row r="17" spans="1:17" ht="15.75" customHeight="1">
      <c r="A17" s="355">
        <v>7</v>
      </c>
      <c r="B17" s="468" t="s">
        <v>17</v>
      </c>
      <c r="C17" s="443">
        <v>4864983</v>
      </c>
      <c r="D17" s="476" t="s">
        <v>13</v>
      </c>
      <c r="E17" s="432" t="s">
        <v>363</v>
      </c>
      <c r="F17" s="443">
        <v>-1000</v>
      </c>
      <c r="G17" s="452">
        <v>19332</v>
      </c>
      <c r="H17" s="453">
        <v>19313</v>
      </c>
      <c r="I17" s="453">
        <f t="shared" si="0"/>
        <v>19</v>
      </c>
      <c r="J17" s="453">
        <f t="shared" si="1"/>
        <v>-19000</v>
      </c>
      <c r="K17" s="454">
        <f t="shared" si="2"/>
        <v>-0.019</v>
      </c>
      <c r="L17" s="452">
        <v>12678</v>
      </c>
      <c r="M17" s="453">
        <v>12691</v>
      </c>
      <c r="N17" s="453">
        <f>L17-M17</f>
        <v>-13</v>
      </c>
      <c r="O17" s="453">
        <f t="shared" si="3"/>
        <v>13000</v>
      </c>
      <c r="P17" s="454">
        <f t="shared" si="4"/>
        <v>0.013</v>
      </c>
      <c r="Q17" s="184"/>
    </row>
    <row r="18" spans="1:17" ht="15.75" customHeight="1">
      <c r="A18" s="355">
        <v>8</v>
      </c>
      <c r="B18" s="468" t="s">
        <v>23</v>
      </c>
      <c r="C18" s="443">
        <v>4864953</v>
      </c>
      <c r="D18" s="476" t="s">
        <v>13</v>
      </c>
      <c r="E18" s="432" t="s">
        <v>363</v>
      </c>
      <c r="F18" s="443">
        <v>-1000</v>
      </c>
      <c r="G18" s="452"/>
      <c r="H18" s="453"/>
      <c r="I18" s="453">
        <f t="shared" si="0"/>
        <v>0</v>
      </c>
      <c r="J18" s="453">
        <f t="shared" si="1"/>
        <v>0</v>
      </c>
      <c r="K18" s="454">
        <f t="shared" si="2"/>
        <v>0</v>
      </c>
      <c r="L18" s="452"/>
      <c r="M18" s="453"/>
      <c r="N18" s="453">
        <f>L18-M18</f>
        <v>0</v>
      </c>
      <c r="O18" s="453">
        <f t="shared" si="3"/>
        <v>0</v>
      </c>
      <c r="P18" s="454">
        <f t="shared" si="4"/>
        <v>0</v>
      </c>
      <c r="Q18" s="184" t="s">
        <v>417</v>
      </c>
    </row>
    <row r="19" spans="1:17" ht="15.75" customHeight="1">
      <c r="A19" s="355">
        <v>9</v>
      </c>
      <c r="B19" s="468" t="s">
        <v>24</v>
      </c>
      <c r="C19" s="443">
        <v>4864984</v>
      </c>
      <c r="D19" s="476" t="s">
        <v>13</v>
      </c>
      <c r="E19" s="432" t="s">
        <v>363</v>
      </c>
      <c r="F19" s="443">
        <v>-1000</v>
      </c>
      <c r="G19" s="452">
        <v>14779</v>
      </c>
      <c r="H19" s="453">
        <v>12450</v>
      </c>
      <c r="I19" s="453">
        <f t="shared" si="0"/>
        <v>2329</v>
      </c>
      <c r="J19" s="453">
        <f t="shared" si="1"/>
        <v>-2329000</v>
      </c>
      <c r="K19" s="454">
        <f t="shared" si="2"/>
        <v>-2.329</v>
      </c>
      <c r="L19" s="452">
        <v>986848</v>
      </c>
      <c r="M19" s="453">
        <v>986851</v>
      </c>
      <c r="N19" s="453">
        <f>L19-M19</f>
        <v>-3</v>
      </c>
      <c r="O19" s="453">
        <f t="shared" si="3"/>
        <v>3000</v>
      </c>
      <c r="P19" s="454">
        <f t="shared" si="4"/>
        <v>0.003</v>
      </c>
      <c r="Q19" s="184"/>
    </row>
    <row r="20" spans="1:17" ht="15.75" customHeight="1">
      <c r="A20" s="355"/>
      <c r="B20" s="469" t="s">
        <v>25</v>
      </c>
      <c r="C20" s="443"/>
      <c r="D20" s="477"/>
      <c r="E20" s="432"/>
      <c r="F20" s="443"/>
      <c r="G20" s="452"/>
      <c r="H20" s="453"/>
      <c r="I20" s="453"/>
      <c r="J20" s="453"/>
      <c r="K20" s="454"/>
      <c r="L20" s="452"/>
      <c r="M20" s="453"/>
      <c r="N20" s="453"/>
      <c r="O20" s="453"/>
      <c r="P20" s="454"/>
      <c r="Q20" s="184"/>
    </row>
    <row r="21" spans="1:17" ht="15.75" customHeight="1">
      <c r="A21" s="355">
        <v>10</v>
      </c>
      <c r="B21" s="468" t="s">
        <v>16</v>
      </c>
      <c r="C21" s="443">
        <v>4864939</v>
      </c>
      <c r="D21" s="476" t="s">
        <v>13</v>
      </c>
      <c r="E21" s="432" t="s">
        <v>363</v>
      </c>
      <c r="F21" s="443">
        <v>-1000</v>
      </c>
      <c r="G21" s="452">
        <v>34911</v>
      </c>
      <c r="H21" s="453">
        <v>35004</v>
      </c>
      <c r="I21" s="453">
        <f t="shared" si="0"/>
        <v>-93</v>
      </c>
      <c r="J21" s="453">
        <f t="shared" si="1"/>
        <v>93000</v>
      </c>
      <c r="K21" s="454">
        <f t="shared" si="2"/>
        <v>0.093</v>
      </c>
      <c r="L21" s="452">
        <v>9878</v>
      </c>
      <c r="M21" s="453">
        <v>9897</v>
      </c>
      <c r="N21" s="453">
        <f>L21-M21</f>
        <v>-19</v>
      </c>
      <c r="O21" s="453">
        <f t="shared" si="3"/>
        <v>19000</v>
      </c>
      <c r="P21" s="454">
        <f t="shared" si="4"/>
        <v>0.019</v>
      </c>
      <c r="Q21" s="184"/>
    </row>
    <row r="22" spans="1:17" ht="15.75" customHeight="1">
      <c r="A22" s="355">
        <v>11</v>
      </c>
      <c r="B22" s="468" t="s">
        <v>26</v>
      </c>
      <c r="C22" s="443">
        <v>4864940</v>
      </c>
      <c r="D22" s="476" t="s">
        <v>13</v>
      </c>
      <c r="E22" s="432" t="s">
        <v>363</v>
      </c>
      <c r="F22" s="443">
        <v>-1000</v>
      </c>
      <c r="G22" s="452">
        <v>1847</v>
      </c>
      <c r="H22" s="453">
        <v>1983</v>
      </c>
      <c r="I22" s="453">
        <f t="shared" si="0"/>
        <v>-136</v>
      </c>
      <c r="J22" s="453">
        <f t="shared" si="1"/>
        <v>136000</v>
      </c>
      <c r="K22" s="454">
        <f t="shared" si="2"/>
        <v>0.136</v>
      </c>
      <c r="L22" s="452">
        <v>4212</v>
      </c>
      <c r="M22" s="453">
        <v>4226</v>
      </c>
      <c r="N22" s="453">
        <f>L22-M22</f>
        <v>-14</v>
      </c>
      <c r="O22" s="453">
        <f t="shared" si="3"/>
        <v>14000</v>
      </c>
      <c r="P22" s="454">
        <f t="shared" si="4"/>
        <v>0.014</v>
      </c>
      <c r="Q22" s="184"/>
    </row>
    <row r="23" spans="1:17" ht="16.5">
      <c r="A23" s="355">
        <v>12</v>
      </c>
      <c r="B23" s="468" t="s">
        <v>23</v>
      </c>
      <c r="C23" s="443">
        <v>5128410</v>
      </c>
      <c r="D23" s="476" t="s">
        <v>13</v>
      </c>
      <c r="E23" s="432" t="s">
        <v>363</v>
      </c>
      <c r="F23" s="443">
        <v>-1000</v>
      </c>
      <c r="G23" s="452">
        <v>999080</v>
      </c>
      <c r="H23" s="453">
        <v>998960</v>
      </c>
      <c r="I23" s="453">
        <f>G23-H23</f>
        <v>120</v>
      </c>
      <c r="J23" s="453">
        <f t="shared" si="1"/>
        <v>-120000</v>
      </c>
      <c r="K23" s="454">
        <f t="shared" si="2"/>
        <v>-0.12</v>
      </c>
      <c r="L23" s="452">
        <v>999506</v>
      </c>
      <c r="M23" s="453">
        <v>999502</v>
      </c>
      <c r="N23" s="453">
        <f>L23-M23</f>
        <v>4</v>
      </c>
      <c r="O23" s="453">
        <f t="shared" si="3"/>
        <v>-4000</v>
      </c>
      <c r="P23" s="454">
        <f t="shared" si="4"/>
        <v>-0.004</v>
      </c>
      <c r="Q23" s="631"/>
    </row>
    <row r="24" spans="1:17" ht="18.75" customHeight="1">
      <c r="A24" s="355">
        <v>13</v>
      </c>
      <c r="B24" s="468" t="s">
        <v>27</v>
      </c>
      <c r="C24" s="443">
        <v>4865060</v>
      </c>
      <c r="D24" s="476" t="s">
        <v>13</v>
      </c>
      <c r="E24" s="432" t="s">
        <v>363</v>
      </c>
      <c r="F24" s="443">
        <v>1000</v>
      </c>
      <c r="G24" s="452">
        <v>957305</v>
      </c>
      <c r="H24" s="453">
        <v>959675</v>
      </c>
      <c r="I24" s="453">
        <f t="shared" si="0"/>
        <v>-2370</v>
      </c>
      <c r="J24" s="453">
        <f t="shared" si="1"/>
        <v>-2370000</v>
      </c>
      <c r="K24" s="454">
        <f t="shared" si="2"/>
        <v>-2.37</v>
      </c>
      <c r="L24" s="452">
        <v>920550</v>
      </c>
      <c r="M24" s="453">
        <v>920550</v>
      </c>
      <c r="N24" s="453">
        <f>L24-M24</f>
        <v>0</v>
      </c>
      <c r="O24" s="453">
        <f t="shared" si="3"/>
        <v>0</v>
      </c>
      <c r="P24" s="454">
        <f t="shared" si="4"/>
        <v>0</v>
      </c>
      <c r="Q24" s="184"/>
    </row>
    <row r="25" spans="1:17" ht="15.75" customHeight="1">
      <c r="A25" s="355"/>
      <c r="B25" s="469" t="s">
        <v>28</v>
      </c>
      <c r="C25" s="443"/>
      <c r="D25" s="477"/>
      <c r="E25" s="432"/>
      <c r="F25" s="443"/>
      <c r="G25" s="452"/>
      <c r="H25" s="453"/>
      <c r="I25" s="453"/>
      <c r="J25" s="453"/>
      <c r="K25" s="454"/>
      <c r="L25" s="452"/>
      <c r="M25" s="453"/>
      <c r="N25" s="453"/>
      <c r="O25" s="453"/>
      <c r="P25" s="454"/>
      <c r="Q25" s="184"/>
    </row>
    <row r="26" spans="1:17" ht="15.75" customHeight="1">
      <c r="A26" s="355">
        <v>14</v>
      </c>
      <c r="B26" s="468" t="s">
        <v>16</v>
      </c>
      <c r="C26" s="443">
        <v>4865034</v>
      </c>
      <c r="D26" s="476" t="s">
        <v>13</v>
      </c>
      <c r="E26" s="432" t="s">
        <v>363</v>
      </c>
      <c r="F26" s="443">
        <v>-1000</v>
      </c>
      <c r="G26" s="452">
        <v>997632</v>
      </c>
      <c r="H26" s="453">
        <v>997560</v>
      </c>
      <c r="I26" s="453">
        <f t="shared" si="0"/>
        <v>72</v>
      </c>
      <c r="J26" s="453">
        <f t="shared" si="1"/>
        <v>-72000</v>
      </c>
      <c r="K26" s="454">
        <f t="shared" si="2"/>
        <v>-0.072</v>
      </c>
      <c r="L26" s="452">
        <v>17255</v>
      </c>
      <c r="M26" s="453">
        <v>17230</v>
      </c>
      <c r="N26" s="453">
        <f>L26-M26</f>
        <v>25</v>
      </c>
      <c r="O26" s="453">
        <f t="shared" si="3"/>
        <v>-25000</v>
      </c>
      <c r="P26" s="454">
        <f t="shared" si="4"/>
        <v>-0.025</v>
      </c>
      <c r="Q26" s="184"/>
    </row>
    <row r="27" spans="1:17" ht="15.75" customHeight="1">
      <c r="A27" s="355">
        <v>15</v>
      </c>
      <c r="B27" s="468" t="s">
        <v>17</v>
      </c>
      <c r="C27" s="443">
        <v>4865035</v>
      </c>
      <c r="D27" s="476" t="s">
        <v>13</v>
      </c>
      <c r="E27" s="432" t="s">
        <v>363</v>
      </c>
      <c r="F27" s="443">
        <v>-1000</v>
      </c>
      <c r="G27" s="452">
        <v>999236</v>
      </c>
      <c r="H27" s="453">
        <v>998875</v>
      </c>
      <c r="I27" s="453">
        <f t="shared" si="0"/>
        <v>361</v>
      </c>
      <c r="J27" s="453">
        <f t="shared" si="1"/>
        <v>-361000</v>
      </c>
      <c r="K27" s="454">
        <f t="shared" si="2"/>
        <v>-0.361</v>
      </c>
      <c r="L27" s="452">
        <v>19572</v>
      </c>
      <c r="M27" s="453">
        <v>19558</v>
      </c>
      <c r="N27" s="453">
        <f>L27-M27</f>
        <v>14</v>
      </c>
      <c r="O27" s="453">
        <f t="shared" si="3"/>
        <v>-14000</v>
      </c>
      <c r="P27" s="454">
        <f t="shared" si="4"/>
        <v>-0.014</v>
      </c>
      <c r="Q27" s="184"/>
    </row>
    <row r="28" spans="1:17" ht="15.75" customHeight="1">
      <c r="A28" s="355">
        <v>16</v>
      </c>
      <c r="B28" s="468" t="s">
        <v>18</v>
      </c>
      <c r="C28" s="443">
        <v>4902500</v>
      </c>
      <c r="D28" s="476" t="s">
        <v>13</v>
      </c>
      <c r="E28" s="432" t="s">
        <v>363</v>
      </c>
      <c r="F28" s="443">
        <v>-1000</v>
      </c>
      <c r="G28" s="452">
        <v>1115</v>
      </c>
      <c r="H28" s="453">
        <v>1116</v>
      </c>
      <c r="I28" s="453">
        <f t="shared" si="0"/>
        <v>-1</v>
      </c>
      <c r="J28" s="453">
        <f t="shared" si="1"/>
        <v>1000</v>
      </c>
      <c r="K28" s="454">
        <f t="shared" si="2"/>
        <v>0.001</v>
      </c>
      <c r="L28" s="452">
        <v>21124</v>
      </c>
      <c r="M28" s="453">
        <v>21160</v>
      </c>
      <c r="N28" s="453">
        <f>L28-M28</f>
        <v>-36</v>
      </c>
      <c r="O28" s="453">
        <f t="shared" si="3"/>
        <v>36000</v>
      </c>
      <c r="P28" s="454">
        <f t="shared" si="4"/>
        <v>0.036</v>
      </c>
      <c r="Q28" s="184"/>
    </row>
    <row r="29" spans="1:17" ht="15.75" customHeight="1">
      <c r="A29" s="355"/>
      <c r="B29" s="468"/>
      <c r="C29" s="443"/>
      <c r="D29" s="476"/>
      <c r="E29" s="432"/>
      <c r="F29" s="443"/>
      <c r="G29" s="452"/>
      <c r="H29" s="453"/>
      <c r="I29" s="453"/>
      <c r="J29" s="453"/>
      <c r="K29" s="454"/>
      <c r="L29" s="452"/>
      <c r="M29" s="453"/>
      <c r="N29" s="453"/>
      <c r="O29" s="453"/>
      <c r="P29" s="454"/>
      <c r="Q29" s="184"/>
    </row>
    <row r="30" spans="1:17" ht="15.75" customHeight="1">
      <c r="A30" s="355"/>
      <c r="B30" s="469" t="s">
        <v>29</v>
      </c>
      <c r="C30" s="443"/>
      <c r="D30" s="477"/>
      <c r="E30" s="432"/>
      <c r="F30" s="443"/>
      <c r="G30" s="452"/>
      <c r="H30" s="453"/>
      <c r="I30" s="453"/>
      <c r="J30" s="453"/>
      <c r="K30" s="454"/>
      <c r="L30" s="452"/>
      <c r="M30" s="453"/>
      <c r="N30" s="453"/>
      <c r="O30" s="453"/>
      <c r="P30" s="454"/>
      <c r="Q30" s="184"/>
    </row>
    <row r="31" spans="1:17" ht="15.75" customHeight="1">
      <c r="A31" s="355">
        <v>17</v>
      </c>
      <c r="B31" s="468" t="s">
        <v>30</v>
      </c>
      <c r="C31" s="443">
        <v>4864886</v>
      </c>
      <c r="D31" s="476" t="s">
        <v>13</v>
      </c>
      <c r="E31" s="432" t="s">
        <v>363</v>
      </c>
      <c r="F31" s="443">
        <v>1000</v>
      </c>
      <c r="G31" s="452">
        <v>999565</v>
      </c>
      <c r="H31" s="453">
        <v>999566</v>
      </c>
      <c r="I31" s="453">
        <f t="shared" si="0"/>
        <v>-1</v>
      </c>
      <c r="J31" s="453">
        <f t="shared" si="1"/>
        <v>-1000</v>
      </c>
      <c r="K31" s="454">
        <f t="shared" si="2"/>
        <v>-0.001</v>
      </c>
      <c r="L31" s="452">
        <v>27836</v>
      </c>
      <c r="M31" s="453">
        <v>27808</v>
      </c>
      <c r="N31" s="453">
        <f aca="true" t="shared" si="5" ref="N31:N36">L31-M31</f>
        <v>28</v>
      </c>
      <c r="O31" s="453">
        <f t="shared" si="3"/>
        <v>28000</v>
      </c>
      <c r="P31" s="454">
        <f t="shared" si="4"/>
        <v>0.028</v>
      </c>
      <c r="Q31" s="184"/>
    </row>
    <row r="32" spans="1:17" ht="15.75" customHeight="1">
      <c r="A32" s="355">
        <v>18</v>
      </c>
      <c r="B32" s="468" t="s">
        <v>31</v>
      </c>
      <c r="C32" s="443">
        <v>4864887</v>
      </c>
      <c r="D32" s="476" t="s">
        <v>13</v>
      </c>
      <c r="E32" s="432" t="s">
        <v>363</v>
      </c>
      <c r="F32" s="443">
        <v>1000</v>
      </c>
      <c r="G32" s="452">
        <v>197</v>
      </c>
      <c r="H32" s="453">
        <v>196</v>
      </c>
      <c r="I32" s="453">
        <f t="shared" si="0"/>
        <v>1</v>
      </c>
      <c r="J32" s="453">
        <f t="shared" si="1"/>
        <v>1000</v>
      </c>
      <c r="K32" s="454">
        <f t="shared" si="2"/>
        <v>0.001</v>
      </c>
      <c r="L32" s="452">
        <v>26452</v>
      </c>
      <c r="M32" s="453">
        <v>26440</v>
      </c>
      <c r="N32" s="453">
        <f t="shared" si="5"/>
        <v>12</v>
      </c>
      <c r="O32" s="453">
        <f t="shared" si="3"/>
        <v>12000</v>
      </c>
      <c r="P32" s="454">
        <f t="shared" si="4"/>
        <v>0.012</v>
      </c>
      <c r="Q32" s="184"/>
    </row>
    <row r="33" spans="1:17" ht="15.75" customHeight="1">
      <c r="A33" s="355">
        <v>19</v>
      </c>
      <c r="B33" s="468" t="s">
        <v>32</v>
      </c>
      <c r="C33" s="443">
        <v>4864798</v>
      </c>
      <c r="D33" s="476" t="s">
        <v>13</v>
      </c>
      <c r="E33" s="432" t="s">
        <v>363</v>
      </c>
      <c r="F33" s="443">
        <v>100</v>
      </c>
      <c r="G33" s="452">
        <v>1811</v>
      </c>
      <c r="H33" s="453">
        <v>1792</v>
      </c>
      <c r="I33" s="453">
        <f t="shared" si="0"/>
        <v>19</v>
      </c>
      <c r="J33" s="453">
        <f t="shared" si="1"/>
        <v>1900</v>
      </c>
      <c r="K33" s="454">
        <f t="shared" si="2"/>
        <v>0.0019</v>
      </c>
      <c r="L33" s="452">
        <v>121446</v>
      </c>
      <c r="M33" s="453">
        <v>121006</v>
      </c>
      <c r="N33" s="453">
        <f t="shared" si="5"/>
        <v>440</v>
      </c>
      <c r="O33" s="453">
        <f t="shared" si="3"/>
        <v>44000</v>
      </c>
      <c r="P33" s="454">
        <f t="shared" si="4"/>
        <v>0.044</v>
      </c>
      <c r="Q33" s="184"/>
    </row>
    <row r="34" spans="1:17" ht="15.75" customHeight="1">
      <c r="A34" s="355">
        <v>20</v>
      </c>
      <c r="B34" s="468" t="s">
        <v>33</v>
      </c>
      <c r="C34" s="443">
        <v>4864799</v>
      </c>
      <c r="D34" s="476" t="s">
        <v>13</v>
      </c>
      <c r="E34" s="432" t="s">
        <v>363</v>
      </c>
      <c r="F34" s="443">
        <v>100</v>
      </c>
      <c r="G34" s="452">
        <v>3078</v>
      </c>
      <c r="H34" s="453">
        <v>3023</v>
      </c>
      <c r="I34" s="453">
        <f t="shared" si="0"/>
        <v>55</v>
      </c>
      <c r="J34" s="453">
        <f t="shared" si="1"/>
        <v>5500</v>
      </c>
      <c r="K34" s="454">
        <f t="shared" si="2"/>
        <v>0.0055</v>
      </c>
      <c r="L34" s="452">
        <v>169587</v>
      </c>
      <c r="M34" s="453">
        <v>168959</v>
      </c>
      <c r="N34" s="453">
        <f t="shared" si="5"/>
        <v>628</v>
      </c>
      <c r="O34" s="453">
        <f t="shared" si="3"/>
        <v>62800</v>
      </c>
      <c r="P34" s="454">
        <f t="shared" si="4"/>
        <v>0.0628</v>
      </c>
      <c r="Q34" s="184"/>
    </row>
    <row r="35" spans="1:17" ht="15.75" customHeight="1">
      <c r="A35" s="355">
        <v>21</v>
      </c>
      <c r="B35" s="468" t="s">
        <v>34</v>
      </c>
      <c r="C35" s="443">
        <v>4864888</v>
      </c>
      <c r="D35" s="476" t="s">
        <v>13</v>
      </c>
      <c r="E35" s="432" t="s">
        <v>363</v>
      </c>
      <c r="F35" s="443">
        <v>1000</v>
      </c>
      <c r="G35" s="452">
        <v>996102</v>
      </c>
      <c r="H35" s="453">
        <v>996105</v>
      </c>
      <c r="I35" s="453">
        <f t="shared" si="0"/>
        <v>-3</v>
      </c>
      <c r="J35" s="453">
        <f t="shared" si="1"/>
        <v>-3000</v>
      </c>
      <c r="K35" s="454">
        <f t="shared" si="2"/>
        <v>-0.003</v>
      </c>
      <c r="L35" s="452">
        <v>997670</v>
      </c>
      <c r="M35" s="453">
        <v>997700</v>
      </c>
      <c r="N35" s="453">
        <f t="shared" si="5"/>
        <v>-30</v>
      </c>
      <c r="O35" s="453">
        <f t="shared" si="3"/>
        <v>-30000</v>
      </c>
      <c r="P35" s="454">
        <f t="shared" si="4"/>
        <v>-0.03</v>
      </c>
      <c r="Q35" s="184"/>
    </row>
    <row r="36" spans="1:17" ht="21" customHeight="1">
      <c r="A36" s="355">
        <v>22</v>
      </c>
      <c r="B36" s="468" t="s">
        <v>394</v>
      </c>
      <c r="C36" s="443">
        <v>5128402</v>
      </c>
      <c r="D36" s="476" t="s">
        <v>13</v>
      </c>
      <c r="E36" s="432" t="s">
        <v>363</v>
      </c>
      <c r="F36" s="443">
        <v>1000</v>
      </c>
      <c r="G36" s="452">
        <v>999947</v>
      </c>
      <c r="H36" s="453">
        <v>999947</v>
      </c>
      <c r="I36" s="453">
        <f>G36-H36</f>
        <v>0</v>
      </c>
      <c r="J36" s="453">
        <f t="shared" si="1"/>
        <v>0</v>
      </c>
      <c r="K36" s="454">
        <f t="shared" si="2"/>
        <v>0</v>
      </c>
      <c r="L36" s="452">
        <v>1740</v>
      </c>
      <c r="M36" s="453">
        <v>1713</v>
      </c>
      <c r="N36" s="453">
        <f t="shared" si="5"/>
        <v>27</v>
      </c>
      <c r="O36" s="453">
        <f t="shared" si="3"/>
        <v>27000</v>
      </c>
      <c r="P36" s="454">
        <f t="shared" si="4"/>
        <v>0.027</v>
      </c>
      <c r="Q36" s="631"/>
    </row>
    <row r="37" spans="1:17" ht="15.75" customHeight="1">
      <c r="A37" s="355"/>
      <c r="B37" s="470" t="s">
        <v>35</v>
      </c>
      <c r="C37" s="443"/>
      <c r="D37" s="476"/>
      <c r="E37" s="432"/>
      <c r="F37" s="443"/>
      <c r="G37" s="452"/>
      <c r="H37" s="453"/>
      <c r="I37" s="453"/>
      <c r="J37" s="453"/>
      <c r="K37" s="454"/>
      <c r="L37" s="452"/>
      <c r="M37" s="453"/>
      <c r="N37" s="453"/>
      <c r="O37" s="453"/>
      <c r="P37" s="454"/>
      <c r="Q37" s="184"/>
    </row>
    <row r="38" spans="1:17" ht="15.75" customHeight="1">
      <c r="A38" s="355">
        <v>23</v>
      </c>
      <c r="B38" s="468" t="s">
        <v>391</v>
      </c>
      <c r="C38" s="443">
        <v>4865057</v>
      </c>
      <c r="D38" s="476" t="s">
        <v>13</v>
      </c>
      <c r="E38" s="432" t="s">
        <v>363</v>
      </c>
      <c r="F38" s="443">
        <v>1000</v>
      </c>
      <c r="G38" s="452">
        <v>654503</v>
      </c>
      <c r="H38" s="453">
        <v>654764</v>
      </c>
      <c r="I38" s="453">
        <f t="shared" si="0"/>
        <v>-261</v>
      </c>
      <c r="J38" s="453">
        <f t="shared" si="1"/>
        <v>-261000</v>
      </c>
      <c r="K38" s="454">
        <f t="shared" si="2"/>
        <v>-0.261</v>
      </c>
      <c r="L38" s="452">
        <v>801405</v>
      </c>
      <c r="M38" s="453">
        <v>801428</v>
      </c>
      <c r="N38" s="453">
        <f>L38-M38</f>
        <v>-23</v>
      </c>
      <c r="O38" s="453">
        <f t="shared" si="3"/>
        <v>-23000</v>
      </c>
      <c r="P38" s="454">
        <f t="shared" si="4"/>
        <v>-0.023</v>
      </c>
      <c r="Q38" s="631"/>
    </row>
    <row r="39" spans="1:17" ht="15.75" customHeight="1">
      <c r="A39" s="355">
        <v>24</v>
      </c>
      <c r="B39" s="468" t="s">
        <v>392</v>
      </c>
      <c r="C39" s="443">
        <v>4865058</v>
      </c>
      <c r="D39" s="476" t="s">
        <v>13</v>
      </c>
      <c r="E39" s="432" t="s">
        <v>363</v>
      </c>
      <c r="F39" s="443">
        <v>1000</v>
      </c>
      <c r="G39" s="452">
        <v>661474</v>
      </c>
      <c r="H39" s="453">
        <v>661805</v>
      </c>
      <c r="I39" s="453">
        <f t="shared" si="0"/>
        <v>-331</v>
      </c>
      <c r="J39" s="453">
        <f t="shared" si="1"/>
        <v>-331000</v>
      </c>
      <c r="K39" s="454">
        <f t="shared" si="2"/>
        <v>-0.331</v>
      </c>
      <c r="L39" s="452">
        <v>833894</v>
      </c>
      <c r="M39" s="453">
        <v>833902</v>
      </c>
      <c r="N39" s="453">
        <f>L39-M39</f>
        <v>-8</v>
      </c>
      <c r="O39" s="453">
        <f t="shared" si="3"/>
        <v>-8000</v>
      </c>
      <c r="P39" s="454">
        <f t="shared" si="4"/>
        <v>-0.008</v>
      </c>
      <c r="Q39" s="631"/>
    </row>
    <row r="40" spans="1:17" ht="15.75" customHeight="1">
      <c r="A40" s="355">
        <v>25</v>
      </c>
      <c r="B40" s="468" t="s">
        <v>36</v>
      </c>
      <c r="C40" s="443">
        <v>4864889</v>
      </c>
      <c r="D40" s="476" t="s">
        <v>13</v>
      </c>
      <c r="E40" s="432" t="s">
        <v>363</v>
      </c>
      <c r="F40" s="443">
        <v>1000</v>
      </c>
      <c r="G40" s="452">
        <v>991185</v>
      </c>
      <c r="H40" s="453">
        <v>991111</v>
      </c>
      <c r="I40" s="453">
        <f t="shared" si="0"/>
        <v>74</v>
      </c>
      <c r="J40" s="453">
        <f t="shared" si="1"/>
        <v>74000</v>
      </c>
      <c r="K40" s="454">
        <f t="shared" si="2"/>
        <v>0.074</v>
      </c>
      <c r="L40" s="452">
        <v>998458</v>
      </c>
      <c r="M40" s="453">
        <v>998457</v>
      </c>
      <c r="N40" s="453">
        <f>L40-M40</f>
        <v>1</v>
      </c>
      <c r="O40" s="453">
        <f t="shared" si="3"/>
        <v>1000</v>
      </c>
      <c r="P40" s="454">
        <f t="shared" si="4"/>
        <v>0.001</v>
      </c>
      <c r="Q40" s="184"/>
    </row>
    <row r="41" spans="1:17" ht="15.75" customHeight="1">
      <c r="A41" s="355">
        <v>26</v>
      </c>
      <c r="B41" s="468" t="s">
        <v>37</v>
      </c>
      <c r="C41" s="443">
        <v>5128405</v>
      </c>
      <c r="D41" s="476" t="s">
        <v>13</v>
      </c>
      <c r="E41" s="432" t="s">
        <v>363</v>
      </c>
      <c r="F41" s="443">
        <v>500</v>
      </c>
      <c r="G41" s="452">
        <v>999601</v>
      </c>
      <c r="H41" s="453">
        <v>999474</v>
      </c>
      <c r="I41" s="453">
        <f t="shared" si="0"/>
        <v>127</v>
      </c>
      <c r="J41" s="453">
        <f t="shared" si="1"/>
        <v>63500</v>
      </c>
      <c r="K41" s="454">
        <f t="shared" si="2"/>
        <v>0.0635</v>
      </c>
      <c r="L41" s="452">
        <v>999824</v>
      </c>
      <c r="M41" s="453">
        <v>999815</v>
      </c>
      <c r="N41" s="453">
        <f>L41-M41</f>
        <v>9</v>
      </c>
      <c r="O41" s="453">
        <f t="shared" si="3"/>
        <v>4500</v>
      </c>
      <c r="P41" s="454">
        <f t="shared" si="4"/>
        <v>0.0045</v>
      </c>
      <c r="Q41" s="184"/>
    </row>
    <row r="42" spans="1:17" ht="15.75" customHeight="1">
      <c r="A42" s="355"/>
      <c r="B42" s="469" t="s">
        <v>38</v>
      </c>
      <c r="C42" s="443"/>
      <c r="D42" s="477"/>
      <c r="E42" s="432"/>
      <c r="F42" s="443"/>
      <c r="G42" s="452"/>
      <c r="H42" s="453"/>
      <c r="I42" s="453"/>
      <c r="J42" s="453"/>
      <c r="K42" s="454"/>
      <c r="L42" s="452"/>
      <c r="M42" s="453"/>
      <c r="N42" s="453"/>
      <c r="O42" s="453"/>
      <c r="P42" s="454"/>
      <c r="Q42" s="184"/>
    </row>
    <row r="43" spans="1:17" ht="15.75" customHeight="1">
      <c r="A43" s="355">
        <v>27</v>
      </c>
      <c r="B43" s="468" t="s">
        <v>39</v>
      </c>
      <c r="C43" s="443">
        <v>4865054</v>
      </c>
      <c r="D43" s="476" t="s">
        <v>13</v>
      </c>
      <c r="E43" s="432" t="s">
        <v>363</v>
      </c>
      <c r="F43" s="443">
        <v>-1000</v>
      </c>
      <c r="G43" s="452">
        <v>7235</v>
      </c>
      <c r="H43" s="453">
        <v>6964</v>
      </c>
      <c r="I43" s="453">
        <f t="shared" si="0"/>
        <v>271</v>
      </c>
      <c r="J43" s="453">
        <f t="shared" si="1"/>
        <v>-271000</v>
      </c>
      <c r="K43" s="454">
        <f t="shared" si="2"/>
        <v>-0.271</v>
      </c>
      <c r="L43" s="452">
        <v>981912</v>
      </c>
      <c r="M43" s="453">
        <v>981915</v>
      </c>
      <c r="N43" s="453">
        <f>L43-M43</f>
        <v>-3</v>
      </c>
      <c r="O43" s="453">
        <f t="shared" si="3"/>
        <v>3000</v>
      </c>
      <c r="P43" s="454">
        <f t="shared" si="4"/>
        <v>0.003</v>
      </c>
      <c r="Q43" s="184"/>
    </row>
    <row r="44" spans="1:17" ht="15.75" customHeight="1">
      <c r="A44" s="355">
        <v>28</v>
      </c>
      <c r="B44" s="468" t="s">
        <v>17</v>
      </c>
      <c r="C44" s="443">
        <v>4865055</v>
      </c>
      <c r="D44" s="476" t="s">
        <v>13</v>
      </c>
      <c r="E44" s="432" t="s">
        <v>363</v>
      </c>
      <c r="F44" s="443">
        <v>-1000</v>
      </c>
      <c r="G44" s="452">
        <v>999071</v>
      </c>
      <c r="H44" s="453">
        <v>998964</v>
      </c>
      <c r="I44" s="453">
        <f t="shared" si="0"/>
        <v>107</v>
      </c>
      <c r="J44" s="453">
        <f t="shared" si="1"/>
        <v>-107000</v>
      </c>
      <c r="K44" s="454">
        <f t="shared" si="2"/>
        <v>-0.107</v>
      </c>
      <c r="L44" s="452">
        <v>948539</v>
      </c>
      <c r="M44" s="453">
        <v>948540</v>
      </c>
      <c r="N44" s="453">
        <f>L44-M44</f>
        <v>-1</v>
      </c>
      <c r="O44" s="453">
        <f t="shared" si="3"/>
        <v>1000</v>
      </c>
      <c r="P44" s="454">
        <f t="shared" si="4"/>
        <v>0.001</v>
      </c>
      <c r="Q44" s="184"/>
    </row>
    <row r="45" spans="1:17" ht="15.75" customHeight="1">
      <c r="A45" s="355"/>
      <c r="B45" s="469" t="s">
        <v>40</v>
      </c>
      <c r="C45" s="443"/>
      <c r="D45" s="477"/>
      <c r="E45" s="432"/>
      <c r="F45" s="443"/>
      <c r="G45" s="452"/>
      <c r="H45" s="453"/>
      <c r="I45" s="453"/>
      <c r="J45" s="453"/>
      <c r="K45" s="454"/>
      <c r="L45" s="452"/>
      <c r="M45" s="453"/>
      <c r="N45" s="453"/>
      <c r="O45" s="453"/>
      <c r="P45" s="454"/>
      <c r="Q45" s="184"/>
    </row>
    <row r="46" spans="1:17" ht="15.75" customHeight="1">
      <c r="A46" s="355">
        <v>29</v>
      </c>
      <c r="B46" s="468" t="s">
        <v>41</v>
      </c>
      <c r="C46" s="443">
        <v>4865056</v>
      </c>
      <c r="D46" s="476" t="s">
        <v>13</v>
      </c>
      <c r="E46" s="432" t="s">
        <v>363</v>
      </c>
      <c r="F46" s="443">
        <v>-1000</v>
      </c>
      <c r="G46" s="452">
        <v>992302</v>
      </c>
      <c r="H46" s="453">
        <v>992459</v>
      </c>
      <c r="I46" s="453">
        <f t="shared" si="0"/>
        <v>-157</v>
      </c>
      <c r="J46" s="453">
        <f t="shared" si="1"/>
        <v>157000</v>
      </c>
      <c r="K46" s="454">
        <f t="shared" si="2"/>
        <v>0.157</v>
      </c>
      <c r="L46" s="452">
        <v>935241</v>
      </c>
      <c r="M46" s="453">
        <v>936250</v>
      </c>
      <c r="N46" s="453">
        <f>L46-M46</f>
        <v>-1009</v>
      </c>
      <c r="O46" s="453">
        <f t="shared" si="3"/>
        <v>1009000</v>
      </c>
      <c r="P46" s="454">
        <f t="shared" si="4"/>
        <v>1.009</v>
      </c>
      <c r="Q46" s="184"/>
    </row>
    <row r="47" spans="1:17" ht="15.75" customHeight="1">
      <c r="A47" s="355"/>
      <c r="B47" s="469" t="s">
        <v>404</v>
      </c>
      <c r="C47" s="443"/>
      <c r="D47" s="476"/>
      <c r="E47" s="432"/>
      <c r="F47" s="443"/>
      <c r="G47" s="452"/>
      <c r="H47" s="453"/>
      <c r="I47" s="453"/>
      <c r="J47" s="453"/>
      <c r="K47" s="454"/>
      <c r="L47" s="452"/>
      <c r="M47" s="453"/>
      <c r="N47" s="453"/>
      <c r="O47" s="453"/>
      <c r="P47" s="454"/>
      <c r="Q47" s="184"/>
    </row>
    <row r="48" spans="1:17" ht="15.75" customHeight="1">
      <c r="A48" s="355">
        <v>30</v>
      </c>
      <c r="B48" s="468" t="s">
        <v>405</v>
      </c>
      <c r="C48" s="443">
        <v>4865022</v>
      </c>
      <c r="D48" s="476" t="s">
        <v>13</v>
      </c>
      <c r="E48" s="432" t="s">
        <v>363</v>
      </c>
      <c r="F48" s="443">
        <v>-1000</v>
      </c>
      <c r="G48" s="452">
        <v>5562</v>
      </c>
      <c r="H48" s="453">
        <v>4632</v>
      </c>
      <c r="I48" s="453">
        <f>G48-H48</f>
        <v>930</v>
      </c>
      <c r="J48" s="453">
        <f t="shared" si="1"/>
        <v>-930000</v>
      </c>
      <c r="K48" s="454">
        <f t="shared" si="2"/>
        <v>-0.93</v>
      </c>
      <c r="L48" s="452">
        <v>9</v>
      </c>
      <c r="M48" s="453">
        <v>14</v>
      </c>
      <c r="N48" s="453">
        <f>L48-M48</f>
        <v>-5</v>
      </c>
      <c r="O48" s="453">
        <f t="shared" si="3"/>
        <v>5000</v>
      </c>
      <c r="P48" s="454">
        <f t="shared" si="4"/>
        <v>0.005</v>
      </c>
      <c r="Q48" s="598"/>
    </row>
    <row r="49" spans="1:17" ht="15.75" customHeight="1">
      <c r="A49" s="355"/>
      <c r="B49" s="470" t="s">
        <v>403</v>
      </c>
      <c r="C49" s="443"/>
      <c r="D49" s="476"/>
      <c r="E49" s="432"/>
      <c r="F49" s="443"/>
      <c r="G49" s="452"/>
      <c r="H49" s="453"/>
      <c r="I49" s="453"/>
      <c r="J49" s="453"/>
      <c r="K49" s="454"/>
      <c r="L49" s="452"/>
      <c r="M49" s="453"/>
      <c r="N49" s="453"/>
      <c r="O49" s="453"/>
      <c r="P49" s="454"/>
      <c r="Q49" s="184"/>
    </row>
    <row r="50" spans="1:17" ht="15.75" customHeight="1">
      <c r="A50" s="355"/>
      <c r="B50" s="470" t="s">
        <v>47</v>
      </c>
      <c r="C50" s="443"/>
      <c r="D50" s="476"/>
      <c r="E50" s="432"/>
      <c r="F50" s="443"/>
      <c r="G50" s="452"/>
      <c r="H50" s="453"/>
      <c r="I50" s="453"/>
      <c r="J50" s="453"/>
      <c r="K50" s="454"/>
      <c r="L50" s="452"/>
      <c r="M50" s="453"/>
      <c r="N50" s="453"/>
      <c r="O50" s="453"/>
      <c r="P50" s="454"/>
      <c r="Q50" s="184"/>
    </row>
    <row r="51" spans="1:17" ht="15.75" customHeight="1">
      <c r="A51" s="355">
        <v>31</v>
      </c>
      <c r="B51" s="468" t="s">
        <v>48</v>
      </c>
      <c r="C51" s="443">
        <v>4864843</v>
      </c>
      <c r="D51" s="476" t="s">
        <v>13</v>
      </c>
      <c r="E51" s="432" t="s">
        <v>363</v>
      </c>
      <c r="F51" s="443">
        <v>1000</v>
      </c>
      <c r="G51" s="452">
        <v>770</v>
      </c>
      <c r="H51" s="453">
        <v>776</v>
      </c>
      <c r="I51" s="453">
        <f t="shared" si="0"/>
        <v>-6</v>
      </c>
      <c r="J51" s="453">
        <f t="shared" si="1"/>
        <v>-6000</v>
      </c>
      <c r="K51" s="454">
        <f t="shared" si="2"/>
        <v>-0.006</v>
      </c>
      <c r="L51" s="452">
        <v>16245</v>
      </c>
      <c r="M51" s="453">
        <v>16226</v>
      </c>
      <c r="N51" s="453">
        <f>L51-M51</f>
        <v>19</v>
      </c>
      <c r="O51" s="453">
        <f t="shared" si="3"/>
        <v>19000</v>
      </c>
      <c r="P51" s="454">
        <f t="shared" si="4"/>
        <v>0.019</v>
      </c>
      <c r="Q51" s="184"/>
    </row>
    <row r="52" spans="1:17" ht="15.75" customHeight="1" thickBot="1">
      <c r="A52" s="358">
        <v>32</v>
      </c>
      <c r="B52" s="471" t="s">
        <v>49</v>
      </c>
      <c r="C52" s="426">
        <v>4864844</v>
      </c>
      <c r="D52" s="478" t="s">
        <v>13</v>
      </c>
      <c r="E52" s="433" t="s">
        <v>363</v>
      </c>
      <c r="F52" s="426">
        <v>1000</v>
      </c>
      <c r="G52" s="452">
        <v>999286</v>
      </c>
      <c r="H52" s="458">
        <v>999235</v>
      </c>
      <c r="I52" s="458">
        <f t="shared" si="0"/>
        <v>51</v>
      </c>
      <c r="J52" s="458">
        <f t="shared" si="1"/>
        <v>51000</v>
      </c>
      <c r="K52" s="459">
        <f t="shared" si="2"/>
        <v>0.051</v>
      </c>
      <c r="L52" s="452">
        <v>3064</v>
      </c>
      <c r="M52" s="458">
        <v>3020</v>
      </c>
      <c r="N52" s="458">
        <f>L52-M52</f>
        <v>44</v>
      </c>
      <c r="O52" s="458">
        <f t="shared" si="3"/>
        <v>44000</v>
      </c>
      <c r="P52" s="459">
        <f t="shared" si="4"/>
        <v>0.044</v>
      </c>
      <c r="Q52" s="185"/>
    </row>
    <row r="53" spans="1:17" ht="15.75" customHeight="1" thickTop="1">
      <c r="A53" s="354"/>
      <c r="B53" s="472"/>
      <c r="C53" s="47"/>
      <c r="D53" s="477"/>
      <c r="E53" s="432"/>
      <c r="F53" s="47"/>
      <c r="G53" s="460"/>
      <c r="H53" s="453"/>
      <c r="I53" s="453"/>
      <c r="J53" s="453"/>
      <c r="K53" s="453"/>
      <c r="L53" s="460"/>
      <c r="M53" s="453"/>
      <c r="N53" s="453"/>
      <c r="O53" s="453"/>
      <c r="P53" s="453"/>
      <c r="Q53" s="27"/>
    </row>
    <row r="54" spans="1:17" ht="21.75" customHeight="1" thickBot="1">
      <c r="A54" s="356"/>
      <c r="B54" s="475" t="s">
        <v>328</v>
      </c>
      <c r="C54" s="47"/>
      <c r="D54" s="477"/>
      <c r="E54" s="432"/>
      <c r="F54" s="47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222" t="str">
        <f>Q1</f>
        <v>DECEMBER-2011</v>
      </c>
    </row>
    <row r="55" spans="1:17" ht="15.75" customHeight="1" thickTop="1">
      <c r="A55" s="353"/>
      <c r="B55" s="467" t="s">
        <v>50</v>
      </c>
      <c r="C55" s="423"/>
      <c r="D55" s="479"/>
      <c r="E55" s="479"/>
      <c r="F55" s="423"/>
      <c r="G55" s="461"/>
      <c r="H55" s="460"/>
      <c r="I55" s="460"/>
      <c r="J55" s="460"/>
      <c r="K55" s="462"/>
      <c r="L55" s="461"/>
      <c r="M55" s="460"/>
      <c r="N55" s="460"/>
      <c r="O55" s="460"/>
      <c r="P55" s="462"/>
      <c r="Q55" s="183"/>
    </row>
    <row r="56" spans="1:17" ht="15.75" customHeight="1">
      <c r="A56" s="355">
        <v>33</v>
      </c>
      <c r="B56" s="472" t="s">
        <v>87</v>
      </c>
      <c r="C56" s="443">
        <v>4865169</v>
      </c>
      <c r="D56" s="477" t="s">
        <v>13</v>
      </c>
      <c r="E56" s="432" t="s">
        <v>363</v>
      </c>
      <c r="F56" s="443">
        <v>1000</v>
      </c>
      <c r="G56" s="452">
        <v>878</v>
      </c>
      <c r="H56" s="453">
        <v>791</v>
      </c>
      <c r="I56" s="453">
        <f t="shared" si="0"/>
        <v>87</v>
      </c>
      <c r="J56" s="453">
        <f t="shared" si="1"/>
        <v>87000</v>
      </c>
      <c r="K56" s="454">
        <f t="shared" si="2"/>
        <v>0.087</v>
      </c>
      <c r="L56" s="452">
        <v>55662</v>
      </c>
      <c r="M56" s="453">
        <v>55483</v>
      </c>
      <c r="N56" s="453">
        <f>L56-M56</f>
        <v>179</v>
      </c>
      <c r="O56" s="453">
        <f t="shared" si="3"/>
        <v>179000</v>
      </c>
      <c r="P56" s="454">
        <f t="shared" si="4"/>
        <v>0.179</v>
      </c>
      <c r="Q56" s="184"/>
    </row>
    <row r="57" spans="1:17" ht="15.75" customHeight="1">
      <c r="A57" s="355"/>
      <c r="B57" s="469" t="s">
        <v>325</v>
      </c>
      <c r="C57" s="443"/>
      <c r="D57" s="477"/>
      <c r="E57" s="432"/>
      <c r="F57" s="443"/>
      <c r="G57" s="455"/>
      <c r="H57" s="456"/>
      <c r="I57" s="453"/>
      <c r="J57" s="453"/>
      <c r="K57" s="454"/>
      <c r="L57" s="455"/>
      <c r="M57" s="453"/>
      <c r="N57" s="453"/>
      <c r="O57" s="453"/>
      <c r="P57" s="454"/>
      <c r="Q57" s="184"/>
    </row>
    <row r="58" spans="1:17" ht="15.75" customHeight="1">
      <c r="A58" s="355">
        <v>34</v>
      </c>
      <c r="B58" s="468" t="s">
        <v>324</v>
      </c>
      <c r="C58" s="443">
        <v>4864824</v>
      </c>
      <c r="D58" s="477" t="s">
        <v>13</v>
      </c>
      <c r="E58" s="432" t="s">
        <v>363</v>
      </c>
      <c r="F58" s="443">
        <v>100</v>
      </c>
      <c r="G58" s="452">
        <v>12641</v>
      </c>
      <c r="H58" s="453">
        <v>11244</v>
      </c>
      <c r="I58" s="453">
        <f t="shared" si="0"/>
        <v>1397</v>
      </c>
      <c r="J58" s="453">
        <f t="shared" si="1"/>
        <v>139700</v>
      </c>
      <c r="K58" s="454">
        <f t="shared" si="2"/>
        <v>0.1397</v>
      </c>
      <c r="L58" s="452">
        <v>58503</v>
      </c>
      <c r="M58" s="453">
        <v>58551</v>
      </c>
      <c r="N58" s="453">
        <f>L58-M58</f>
        <v>-48</v>
      </c>
      <c r="O58" s="453">
        <f t="shared" si="3"/>
        <v>-4800</v>
      </c>
      <c r="P58" s="454">
        <f t="shared" si="4"/>
        <v>-0.0048</v>
      </c>
      <c r="Q58" s="184"/>
    </row>
    <row r="59" spans="1:17" ht="15.75" customHeight="1">
      <c r="A59" s="355"/>
      <c r="B59" s="468"/>
      <c r="C59" s="443"/>
      <c r="D59" s="476"/>
      <c r="E59" s="432"/>
      <c r="F59" s="443"/>
      <c r="G59" s="452"/>
      <c r="H59" s="453"/>
      <c r="I59" s="453"/>
      <c r="J59" s="453"/>
      <c r="K59" s="454"/>
      <c r="L59" s="452"/>
      <c r="M59" s="453"/>
      <c r="N59" s="453"/>
      <c r="O59" s="453"/>
      <c r="P59" s="454"/>
      <c r="Q59" s="184"/>
    </row>
    <row r="60" spans="1:17" ht="15.75" customHeight="1">
      <c r="A60" s="355"/>
      <c r="B60" s="385" t="s">
        <v>56</v>
      </c>
      <c r="C60" s="445"/>
      <c r="D60" s="480"/>
      <c r="E60" s="480"/>
      <c r="F60" s="445"/>
      <c r="G60" s="452"/>
      <c r="H60" s="453"/>
      <c r="I60" s="453"/>
      <c r="J60" s="453"/>
      <c r="K60" s="454"/>
      <c r="L60" s="452"/>
      <c r="M60" s="453"/>
      <c r="N60" s="453"/>
      <c r="O60" s="453"/>
      <c r="P60" s="454"/>
      <c r="Q60" s="184"/>
    </row>
    <row r="61" spans="1:17" ht="15.75" customHeight="1">
      <c r="A61" s="355">
        <v>35</v>
      </c>
      <c r="B61" s="473" t="s">
        <v>57</v>
      </c>
      <c r="C61" s="445">
        <v>4865090</v>
      </c>
      <c r="D61" s="481" t="s">
        <v>13</v>
      </c>
      <c r="E61" s="432" t="s">
        <v>363</v>
      </c>
      <c r="F61" s="445">
        <v>100</v>
      </c>
      <c r="G61" s="452">
        <v>8055</v>
      </c>
      <c r="H61" s="453">
        <v>7648</v>
      </c>
      <c r="I61" s="453">
        <f>G61-H61</f>
        <v>407</v>
      </c>
      <c r="J61" s="453">
        <f>$F61*I61</f>
        <v>40700</v>
      </c>
      <c r="K61" s="454">
        <f>J61/1000000</f>
        <v>0.0407</v>
      </c>
      <c r="L61" s="452">
        <v>12588</v>
      </c>
      <c r="M61" s="453">
        <v>12074</v>
      </c>
      <c r="N61" s="453">
        <f>L61-M61</f>
        <v>514</v>
      </c>
      <c r="O61" s="453">
        <f>$F61*N61</f>
        <v>51400</v>
      </c>
      <c r="P61" s="454">
        <f>O61/1000000</f>
        <v>0.0514</v>
      </c>
      <c r="Q61" s="559"/>
    </row>
    <row r="62" spans="1:17" ht="15.75" customHeight="1">
      <c r="A62" s="355">
        <v>36</v>
      </c>
      <c r="B62" s="473" t="s">
        <v>58</v>
      </c>
      <c r="C62" s="445">
        <v>4902519</v>
      </c>
      <c r="D62" s="481" t="s">
        <v>13</v>
      </c>
      <c r="E62" s="432" t="s">
        <v>363</v>
      </c>
      <c r="F62" s="445">
        <v>100</v>
      </c>
      <c r="G62" s="452">
        <v>9550</v>
      </c>
      <c r="H62" s="453">
        <v>9530</v>
      </c>
      <c r="I62" s="453">
        <f>G62-H62</f>
        <v>20</v>
      </c>
      <c r="J62" s="453">
        <f>$F62*I62</f>
        <v>2000</v>
      </c>
      <c r="K62" s="454">
        <f>J62/1000000</f>
        <v>0.002</v>
      </c>
      <c r="L62" s="452">
        <v>30692</v>
      </c>
      <c r="M62" s="453">
        <v>30605</v>
      </c>
      <c r="N62" s="453">
        <f>L62-M62</f>
        <v>87</v>
      </c>
      <c r="O62" s="453">
        <f>$F62*N62</f>
        <v>8700</v>
      </c>
      <c r="P62" s="454">
        <f>O62/1000000</f>
        <v>0.0087</v>
      </c>
      <c r="Q62" s="184"/>
    </row>
    <row r="63" spans="1:17" ht="15.75" customHeight="1">
      <c r="A63" s="355">
        <v>37</v>
      </c>
      <c r="B63" s="473" t="s">
        <v>59</v>
      </c>
      <c r="C63" s="445">
        <v>4902520</v>
      </c>
      <c r="D63" s="481" t="s">
        <v>13</v>
      </c>
      <c r="E63" s="432" t="s">
        <v>363</v>
      </c>
      <c r="F63" s="445">
        <v>100</v>
      </c>
      <c r="G63" s="452">
        <v>13712</v>
      </c>
      <c r="H63" s="453">
        <v>13704</v>
      </c>
      <c r="I63" s="453">
        <f>G63-H63</f>
        <v>8</v>
      </c>
      <c r="J63" s="453">
        <f>$F63*I63</f>
        <v>800</v>
      </c>
      <c r="K63" s="454">
        <f>J63/1000000</f>
        <v>0.0008</v>
      </c>
      <c r="L63" s="452">
        <v>35895</v>
      </c>
      <c r="M63" s="453">
        <v>35097</v>
      </c>
      <c r="N63" s="453">
        <f>L63-M63</f>
        <v>798</v>
      </c>
      <c r="O63" s="453">
        <f>$F63*N63</f>
        <v>79800</v>
      </c>
      <c r="P63" s="454">
        <f>O63/1000000</f>
        <v>0.0798</v>
      </c>
      <c r="Q63" s="184"/>
    </row>
    <row r="64" spans="1:17" ht="15.75" customHeight="1">
      <c r="A64" s="355"/>
      <c r="B64" s="385" t="s">
        <v>60</v>
      </c>
      <c r="C64" s="445"/>
      <c r="D64" s="480"/>
      <c r="E64" s="480"/>
      <c r="F64" s="445"/>
      <c r="G64" s="452"/>
      <c r="H64" s="453"/>
      <c r="I64" s="453"/>
      <c r="J64" s="453"/>
      <c r="K64" s="454"/>
      <c r="L64" s="452"/>
      <c r="M64" s="453"/>
      <c r="N64" s="453"/>
      <c r="O64" s="453"/>
      <c r="P64" s="454"/>
      <c r="Q64" s="184"/>
    </row>
    <row r="65" spans="1:17" ht="15.75" customHeight="1">
      <c r="A65" s="355">
        <v>38</v>
      </c>
      <c r="B65" s="473" t="s">
        <v>61</v>
      </c>
      <c r="C65" s="445">
        <v>4902521</v>
      </c>
      <c r="D65" s="481" t="s">
        <v>13</v>
      </c>
      <c r="E65" s="432" t="s">
        <v>363</v>
      </c>
      <c r="F65" s="445">
        <v>100</v>
      </c>
      <c r="G65" s="452">
        <v>32127</v>
      </c>
      <c r="H65" s="453">
        <v>31897</v>
      </c>
      <c r="I65" s="453">
        <f aca="true" t="shared" si="6" ref="I65:I71">G65-H65</f>
        <v>230</v>
      </c>
      <c r="J65" s="453">
        <f aca="true" t="shared" si="7" ref="J65:J71">$F65*I65</f>
        <v>23000</v>
      </c>
      <c r="K65" s="454">
        <f aca="true" t="shared" si="8" ref="K65:K71">J65/1000000</f>
        <v>0.023</v>
      </c>
      <c r="L65" s="452">
        <v>10634</v>
      </c>
      <c r="M65" s="453">
        <v>10523</v>
      </c>
      <c r="N65" s="453">
        <f aca="true" t="shared" si="9" ref="N65:N71">L65-M65</f>
        <v>111</v>
      </c>
      <c r="O65" s="453">
        <f aca="true" t="shared" si="10" ref="O65:O71">$F65*N65</f>
        <v>11100</v>
      </c>
      <c r="P65" s="454">
        <f aca="true" t="shared" si="11" ref="P65:P71">O65/1000000</f>
        <v>0.0111</v>
      </c>
      <c r="Q65" s="184"/>
    </row>
    <row r="66" spans="1:17" ht="15.75" customHeight="1">
      <c r="A66" s="355">
        <v>39</v>
      </c>
      <c r="B66" s="473" t="s">
        <v>62</v>
      </c>
      <c r="C66" s="445">
        <v>4902522</v>
      </c>
      <c r="D66" s="481" t="s">
        <v>13</v>
      </c>
      <c r="E66" s="432" t="s">
        <v>363</v>
      </c>
      <c r="F66" s="445">
        <v>100</v>
      </c>
      <c r="G66" s="452">
        <v>840</v>
      </c>
      <c r="H66" s="453">
        <v>840</v>
      </c>
      <c r="I66" s="453">
        <f t="shared" si="6"/>
        <v>0</v>
      </c>
      <c r="J66" s="453">
        <f t="shared" si="7"/>
        <v>0</v>
      </c>
      <c r="K66" s="454">
        <f t="shared" si="8"/>
        <v>0</v>
      </c>
      <c r="L66" s="452">
        <v>185</v>
      </c>
      <c r="M66" s="453">
        <v>185</v>
      </c>
      <c r="N66" s="453">
        <f t="shared" si="9"/>
        <v>0</v>
      </c>
      <c r="O66" s="453">
        <f t="shared" si="10"/>
        <v>0</v>
      </c>
      <c r="P66" s="454">
        <f t="shared" si="11"/>
        <v>0</v>
      </c>
      <c r="Q66" s="184"/>
    </row>
    <row r="67" spans="1:17" ht="15.75" customHeight="1">
      <c r="A67" s="355">
        <v>40</v>
      </c>
      <c r="B67" s="473" t="s">
        <v>63</v>
      </c>
      <c r="C67" s="445">
        <v>4902523</v>
      </c>
      <c r="D67" s="481" t="s">
        <v>13</v>
      </c>
      <c r="E67" s="432" t="s">
        <v>363</v>
      </c>
      <c r="F67" s="445">
        <v>100</v>
      </c>
      <c r="G67" s="452">
        <v>999815</v>
      </c>
      <c r="H67" s="453">
        <v>999815</v>
      </c>
      <c r="I67" s="453">
        <f t="shared" si="6"/>
        <v>0</v>
      </c>
      <c r="J67" s="453">
        <f t="shared" si="7"/>
        <v>0</v>
      </c>
      <c r="K67" s="454">
        <f t="shared" si="8"/>
        <v>0</v>
      </c>
      <c r="L67" s="452">
        <v>999943</v>
      </c>
      <c r="M67" s="453">
        <v>999943</v>
      </c>
      <c r="N67" s="453">
        <f t="shared" si="9"/>
        <v>0</v>
      </c>
      <c r="O67" s="453">
        <f t="shared" si="10"/>
        <v>0</v>
      </c>
      <c r="P67" s="454">
        <f t="shared" si="11"/>
        <v>0</v>
      </c>
      <c r="Q67" s="184"/>
    </row>
    <row r="68" spans="1:17" ht="15.75" customHeight="1">
      <c r="A68" s="355">
        <v>41</v>
      </c>
      <c r="B68" s="473" t="s">
        <v>64</v>
      </c>
      <c r="C68" s="445">
        <v>4902524</v>
      </c>
      <c r="D68" s="481" t="s">
        <v>13</v>
      </c>
      <c r="E68" s="432" t="s">
        <v>363</v>
      </c>
      <c r="F68" s="445">
        <v>100</v>
      </c>
      <c r="G68" s="452">
        <v>0</v>
      </c>
      <c r="H68" s="453">
        <v>0</v>
      </c>
      <c r="I68" s="453">
        <f t="shared" si="6"/>
        <v>0</v>
      </c>
      <c r="J68" s="453">
        <f t="shared" si="7"/>
        <v>0</v>
      </c>
      <c r="K68" s="454">
        <f t="shared" si="8"/>
        <v>0</v>
      </c>
      <c r="L68" s="452">
        <v>0</v>
      </c>
      <c r="M68" s="453">
        <v>0</v>
      </c>
      <c r="N68" s="453">
        <f t="shared" si="9"/>
        <v>0</v>
      </c>
      <c r="O68" s="453">
        <f t="shared" si="10"/>
        <v>0</v>
      </c>
      <c r="P68" s="454">
        <f t="shared" si="11"/>
        <v>0</v>
      </c>
      <c r="Q68" s="184"/>
    </row>
    <row r="69" spans="1:17" ht="15.75" customHeight="1">
      <c r="A69" s="355">
        <v>42</v>
      </c>
      <c r="B69" s="473" t="s">
        <v>65</v>
      </c>
      <c r="C69" s="445">
        <v>4902525</v>
      </c>
      <c r="D69" s="481" t="s">
        <v>13</v>
      </c>
      <c r="E69" s="432" t="s">
        <v>363</v>
      </c>
      <c r="F69" s="445">
        <v>100</v>
      </c>
      <c r="G69" s="452">
        <v>0</v>
      </c>
      <c r="H69" s="453">
        <v>0</v>
      </c>
      <c r="I69" s="453">
        <f t="shared" si="6"/>
        <v>0</v>
      </c>
      <c r="J69" s="453">
        <f t="shared" si="7"/>
        <v>0</v>
      </c>
      <c r="K69" s="454">
        <f t="shared" si="8"/>
        <v>0</v>
      </c>
      <c r="L69" s="452">
        <v>0</v>
      </c>
      <c r="M69" s="453">
        <v>0</v>
      </c>
      <c r="N69" s="453">
        <f t="shared" si="9"/>
        <v>0</v>
      </c>
      <c r="O69" s="453">
        <f t="shared" si="10"/>
        <v>0</v>
      </c>
      <c r="P69" s="454">
        <f t="shared" si="11"/>
        <v>0</v>
      </c>
      <c r="Q69" s="184"/>
    </row>
    <row r="70" spans="1:17" ht="15.75" customHeight="1">
      <c r="A70" s="355">
        <v>43</v>
      </c>
      <c r="B70" s="473" t="s">
        <v>66</v>
      </c>
      <c r="C70" s="445">
        <v>4902526</v>
      </c>
      <c r="D70" s="481" t="s">
        <v>13</v>
      </c>
      <c r="E70" s="432" t="s">
        <v>363</v>
      </c>
      <c r="F70" s="445">
        <v>100</v>
      </c>
      <c r="G70" s="452">
        <v>15364</v>
      </c>
      <c r="H70" s="453">
        <v>15105</v>
      </c>
      <c r="I70" s="453">
        <f t="shared" si="6"/>
        <v>259</v>
      </c>
      <c r="J70" s="453">
        <f t="shared" si="7"/>
        <v>25900</v>
      </c>
      <c r="K70" s="454">
        <f t="shared" si="8"/>
        <v>0.0259</v>
      </c>
      <c r="L70" s="452">
        <v>10978</v>
      </c>
      <c r="M70" s="453">
        <v>10897</v>
      </c>
      <c r="N70" s="453">
        <f t="shared" si="9"/>
        <v>81</v>
      </c>
      <c r="O70" s="453">
        <f t="shared" si="10"/>
        <v>8100</v>
      </c>
      <c r="P70" s="454">
        <f t="shared" si="11"/>
        <v>0.0081</v>
      </c>
      <c r="Q70" s="184"/>
    </row>
    <row r="71" spans="1:17" ht="15.75" customHeight="1">
      <c r="A71" s="355">
        <v>44</v>
      </c>
      <c r="B71" s="473" t="s">
        <v>67</v>
      </c>
      <c r="C71" s="445">
        <v>4902527</v>
      </c>
      <c r="D71" s="481" t="s">
        <v>13</v>
      </c>
      <c r="E71" s="432" t="s">
        <v>363</v>
      </c>
      <c r="F71" s="445">
        <v>100</v>
      </c>
      <c r="G71" s="452">
        <v>998171</v>
      </c>
      <c r="H71" s="453">
        <v>998171</v>
      </c>
      <c r="I71" s="453">
        <f t="shared" si="6"/>
        <v>0</v>
      </c>
      <c r="J71" s="453">
        <f t="shared" si="7"/>
        <v>0</v>
      </c>
      <c r="K71" s="454">
        <f t="shared" si="8"/>
        <v>0</v>
      </c>
      <c r="L71" s="452">
        <v>947</v>
      </c>
      <c r="M71" s="453">
        <v>947</v>
      </c>
      <c r="N71" s="453">
        <f t="shared" si="9"/>
        <v>0</v>
      </c>
      <c r="O71" s="453">
        <f t="shared" si="10"/>
        <v>0</v>
      </c>
      <c r="P71" s="454">
        <f t="shared" si="11"/>
        <v>0</v>
      </c>
      <c r="Q71" s="184"/>
    </row>
    <row r="72" spans="1:17" ht="15.75" customHeight="1">
      <c r="A72" s="355"/>
      <c r="B72" s="385" t="s">
        <v>68</v>
      </c>
      <c r="C72" s="445"/>
      <c r="D72" s="480"/>
      <c r="E72" s="480"/>
      <c r="F72" s="445"/>
      <c r="G72" s="452"/>
      <c r="H72" s="453"/>
      <c r="I72" s="453"/>
      <c r="J72" s="453"/>
      <c r="K72" s="454"/>
      <c r="L72" s="452"/>
      <c r="M72" s="453"/>
      <c r="N72" s="453"/>
      <c r="O72" s="453"/>
      <c r="P72" s="454"/>
      <c r="Q72" s="184"/>
    </row>
    <row r="73" spans="1:17" ht="15.75" customHeight="1">
      <c r="A73" s="355">
        <v>45</v>
      </c>
      <c r="B73" s="473" t="s">
        <v>69</v>
      </c>
      <c r="C73" s="445">
        <v>4865091</v>
      </c>
      <c r="D73" s="481" t="s">
        <v>13</v>
      </c>
      <c r="E73" s="432" t="s">
        <v>363</v>
      </c>
      <c r="F73" s="445">
        <v>500</v>
      </c>
      <c r="G73" s="452">
        <v>5092</v>
      </c>
      <c r="H73" s="453">
        <v>5085</v>
      </c>
      <c r="I73" s="453">
        <f>G73-H73</f>
        <v>7</v>
      </c>
      <c r="J73" s="453">
        <f>$F73*I73</f>
        <v>3500</v>
      </c>
      <c r="K73" s="454">
        <f>J73/1000000</f>
        <v>0.0035</v>
      </c>
      <c r="L73" s="452">
        <v>22452</v>
      </c>
      <c r="M73" s="453">
        <v>22230</v>
      </c>
      <c r="N73" s="453">
        <f>L73-M73</f>
        <v>222</v>
      </c>
      <c r="O73" s="453">
        <f>$F73*N73</f>
        <v>111000</v>
      </c>
      <c r="P73" s="454">
        <f>O73/1000000</f>
        <v>0.111</v>
      </c>
      <c r="Q73" s="591"/>
    </row>
    <row r="74" spans="1:17" ht="15.75" customHeight="1">
      <c r="A74" s="355">
        <v>46</v>
      </c>
      <c r="B74" s="473" t="s">
        <v>70</v>
      </c>
      <c r="C74" s="445">
        <v>4902530</v>
      </c>
      <c r="D74" s="481" t="s">
        <v>13</v>
      </c>
      <c r="E74" s="432" t="s">
        <v>363</v>
      </c>
      <c r="F74" s="445">
        <v>500</v>
      </c>
      <c r="G74" s="452">
        <v>3257</v>
      </c>
      <c r="H74" s="453">
        <v>3245</v>
      </c>
      <c r="I74" s="453">
        <f>G74-H74</f>
        <v>12</v>
      </c>
      <c r="J74" s="453">
        <f>$F74*I74</f>
        <v>6000</v>
      </c>
      <c r="K74" s="454">
        <f>J74/1000000</f>
        <v>0.006</v>
      </c>
      <c r="L74" s="452">
        <v>20550</v>
      </c>
      <c r="M74" s="453">
        <v>20396</v>
      </c>
      <c r="N74" s="453">
        <f>L74-M74</f>
        <v>154</v>
      </c>
      <c r="O74" s="453">
        <f>$F74*N74</f>
        <v>77000</v>
      </c>
      <c r="P74" s="454">
        <f>O74/1000000</f>
        <v>0.077</v>
      </c>
      <c r="Q74" s="184"/>
    </row>
    <row r="75" spans="1:17" ht="15.75" customHeight="1">
      <c r="A75" s="355">
        <v>47</v>
      </c>
      <c r="B75" s="473" t="s">
        <v>71</v>
      </c>
      <c r="C75" s="445">
        <v>4902531</v>
      </c>
      <c r="D75" s="481" t="s">
        <v>13</v>
      </c>
      <c r="E75" s="432" t="s">
        <v>363</v>
      </c>
      <c r="F75" s="445">
        <v>500</v>
      </c>
      <c r="G75" s="452">
        <v>3276</v>
      </c>
      <c r="H75" s="453">
        <v>3266</v>
      </c>
      <c r="I75" s="453">
        <f>G75-H75</f>
        <v>10</v>
      </c>
      <c r="J75" s="453">
        <f>$F75*I75</f>
        <v>5000</v>
      </c>
      <c r="K75" s="454">
        <f>J75/1000000</f>
        <v>0.005</v>
      </c>
      <c r="L75" s="452">
        <v>13851</v>
      </c>
      <c r="M75" s="453">
        <v>13791</v>
      </c>
      <c r="N75" s="453">
        <f>L75-M75</f>
        <v>60</v>
      </c>
      <c r="O75" s="453">
        <f>$F75*N75</f>
        <v>30000</v>
      </c>
      <c r="P75" s="454">
        <f>O75/1000000</f>
        <v>0.03</v>
      </c>
      <c r="Q75" s="184"/>
    </row>
    <row r="76" spans="1:17" ht="15.75" customHeight="1">
      <c r="A76" s="355">
        <v>48</v>
      </c>
      <c r="B76" s="473" t="s">
        <v>72</v>
      </c>
      <c r="C76" s="445">
        <v>4902532</v>
      </c>
      <c r="D76" s="481" t="s">
        <v>13</v>
      </c>
      <c r="E76" s="432" t="s">
        <v>363</v>
      </c>
      <c r="F76" s="445">
        <v>500</v>
      </c>
      <c r="G76" s="452">
        <v>3222</v>
      </c>
      <c r="H76" s="453">
        <v>3212</v>
      </c>
      <c r="I76" s="453">
        <f>G76-H76</f>
        <v>10</v>
      </c>
      <c r="J76" s="453">
        <f>$F76*I76</f>
        <v>5000</v>
      </c>
      <c r="K76" s="454">
        <f>J76/1000000</f>
        <v>0.005</v>
      </c>
      <c r="L76" s="452">
        <v>16071</v>
      </c>
      <c r="M76" s="453">
        <v>15945</v>
      </c>
      <c r="N76" s="453">
        <f>L76-M76</f>
        <v>126</v>
      </c>
      <c r="O76" s="453">
        <f>$F76*N76</f>
        <v>63000</v>
      </c>
      <c r="P76" s="454">
        <f>O76/1000000</f>
        <v>0.063</v>
      </c>
      <c r="Q76" s="184"/>
    </row>
    <row r="77" spans="1:17" ht="15.75" customHeight="1">
      <c r="A77" s="355"/>
      <c r="B77" s="385" t="s">
        <v>74</v>
      </c>
      <c r="C77" s="445"/>
      <c r="D77" s="480"/>
      <c r="E77" s="480"/>
      <c r="F77" s="445"/>
      <c r="G77" s="452"/>
      <c r="H77" s="453"/>
      <c r="I77" s="453"/>
      <c r="J77" s="453"/>
      <c r="K77" s="454"/>
      <c r="L77" s="452"/>
      <c r="M77" s="453"/>
      <c r="N77" s="453"/>
      <c r="O77" s="453"/>
      <c r="P77" s="454"/>
      <c r="Q77" s="184"/>
    </row>
    <row r="78" spans="1:17" ht="15.75" customHeight="1">
      <c r="A78" s="355">
        <v>49</v>
      </c>
      <c r="B78" s="473" t="s">
        <v>67</v>
      </c>
      <c r="C78" s="445">
        <v>4902535</v>
      </c>
      <c r="D78" s="481" t="s">
        <v>13</v>
      </c>
      <c r="E78" s="432" t="s">
        <v>363</v>
      </c>
      <c r="F78" s="445">
        <v>100</v>
      </c>
      <c r="G78" s="452">
        <v>999722</v>
      </c>
      <c r="H78" s="453">
        <v>999785</v>
      </c>
      <c r="I78" s="453">
        <f aca="true" t="shared" si="12" ref="I78:I83">G78-H78</f>
        <v>-63</v>
      </c>
      <c r="J78" s="453">
        <f aca="true" t="shared" si="13" ref="J78:J83">$F78*I78</f>
        <v>-6300</v>
      </c>
      <c r="K78" s="454">
        <f aca="true" t="shared" si="14" ref="K78:K83">J78/1000000</f>
        <v>-0.0063</v>
      </c>
      <c r="L78" s="452">
        <v>5791</v>
      </c>
      <c r="M78" s="453">
        <v>5777</v>
      </c>
      <c r="N78" s="453">
        <f aca="true" t="shared" si="15" ref="N78:N83">L78-M78</f>
        <v>14</v>
      </c>
      <c r="O78" s="453">
        <f aca="true" t="shared" si="16" ref="O78:O83">$F78*N78</f>
        <v>1400</v>
      </c>
      <c r="P78" s="454">
        <f aca="true" t="shared" si="17" ref="P78:P83">O78/1000000</f>
        <v>0.0014</v>
      </c>
      <c r="Q78" s="184"/>
    </row>
    <row r="79" spans="1:17" ht="15.75" customHeight="1">
      <c r="A79" s="355">
        <v>50</v>
      </c>
      <c r="B79" s="473" t="s">
        <v>75</v>
      </c>
      <c r="C79" s="445">
        <v>4902536</v>
      </c>
      <c r="D79" s="481" t="s">
        <v>13</v>
      </c>
      <c r="E79" s="432" t="s">
        <v>363</v>
      </c>
      <c r="F79" s="445">
        <v>100</v>
      </c>
      <c r="G79" s="452">
        <v>2795</v>
      </c>
      <c r="H79" s="453">
        <v>2674</v>
      </c>
      <c r="I79" s="453">
        <f t="shared" si="12"/>
        <v>121</v>
      </c>
      <c r="J79" s="453">
        <f t="shared" si="13"/>
        <v>12100</v>
      </c>
      <c r="K79" s="454">
        <f t="shared" si="14"/>
        <v>0.0121</v>
      </c>
      <c r="L79" s="452">
        <v>13610</v>
      </c>
      <c r="M79" s="453">
        <v>13597</v>
      </c>
      <c r="N79" s="453">
        <f t="shared" si="15"/>
        <v>13</v>
      </c>
      <c r="O79" s="453">
        <f t="shared" si="16"/>
        <v>1300</v>
      </c>
      <c r="P79" s="454">
        <f t="shared" si="17"/>
        <v>0.0013</v>
      </c>
      <c r="Q79" s="184"/>
    </row>
    <row r="80" spans="1:17" ht="15.75" customHeight="1">
      <c r="A80" s="355">
        <v>51</v>
      </c>
      <c r="B80" s="473" t="s">
        <v>88</v>
      </c>
      <c r="C80" s="445">
        <v>4902537</v>
      </c>
      <c r="D80" s="481" t="s">
        <v>13</v>
      </c>
      <c r="E80" s="432" t="s">
        <v>363</v>
      </c>
      <c r="F80" s="445">
        <v>100</v>
      </c>
      <c r="G80" s="452">
        <v>7519</v>
      </c>
      <c r="H80" s="453">
        <v>7145</v>
      </c>
      <c r="I80" s="453">
        <f t="shared" si="12"/>
        <v>374</v>
      </c>
      <c r="J80" s="453">
        <f t="shared" si="13"/>
        <v>37400</v>
      </c>
      <c r="K80" s="454">
        <f t="shared" si="14"/>
        <v>0.0374</v>
      </c>
      <c r="L80" s="452">
        <v>48720</v>
      </c>
      <c r="M80" s="453">
        <v>48700</v>
      </c>
      <c r="N80" s="453">
        <f t="shared" si="15"/>
        <v>20</v>
      </c>
      <c r="O80" s="453">
        <f t="shared" si="16"/>
        <v>2000</v>
      </c>
      <c r="P80" s="454">
        <f t="shared" si="17"/>
        <v>0.002</v>
      </c>
      <c r="Q80" s="184"/>
    </row>
    <row r="81" spans="1:17" ht="15.75" customHeight="1">
      <c r="A81" s="355">
        <v>52</v>
      </c>
      <c r="B81" s="473" t="s">
        <v>76</v>
      </c>
      <c r="C81" s="445">
        <v>4902538</v>
      </c>
      <c r="D81" s="481" t="s">
        <v>13</v>
      </c>
      <c r="E81" s="432" t="s">
        <v>363</v>
      </c>
      <c r="F81" s="445">
        <v>100</v>
      </c>
      <c r="G81" s="452">
        <v>8090</v>
      </c>
      <c r="H81" s="453">
        <v>8123</v>
      </c>
      <c r="I81" s="453">
        <f t="shared" si="12"/>
        <v>-33</v>
      </c>
      <c r="J81" s="453">
        <f t="shared" si="13"/>
        <v>-3300</v>
      </c>
      <c r="K81" s="454">
        <f t="shared" si="14"/>
        <v>-0.0033</v>
      </c>
      <c r="L81" s="452">
        <v>19073</v>
      </c>
      <c r="M81" s="453">
        <v>19085</v>
      </c>
      <c r="N81" s="453">
        <f t="shared" si="15"/>
        <v>-12</v>
      </c>
      <c r="O81" s="453">
        <f t="shared" si="16"/>
        <v>-1200</v>
      </c>
      <c r="P81" s="454">
        <f t="shared" si="17"/>
        <v>-0.0012</v>
      </c>
      <c r="Q81" s="184"/>
    </row>
    <row r="82" spans="1:17" ht="15.75" customHeight="1">
      <c r="A82" s="355">
        <v>53</v>
      </c>
      <c r="B82" s="473" t="s">
        <v>77</v>
      </c>
      <c r="C82" s="445">
        <v>4902539</v>
      </c>
      <c r="D82" s="481" t="s">
        <v>13</v>
      </c>
      <c r="E82" s="432" t="s">
        <v>363</v>
      </c>
      <c r="F82" s="445">
        <v>100</v>
      </c>
      <c r="G82" s="452">
        <v>999553</v>
      </c>
      <c r="H82" s="453">
        <v>999586</v>
      </c>
      <c r="I82" s="453">
        <f t="shared" si="12"/>
        <v>-33</v>
      </c>
      <c r="J82" s="453">
        <f t="shared" si="13"/>
        <v>-3300</v>
      </c>
      <c r="K82" s="454">
        <f t="shared" si="14"/>
        <v>-0.0033</v>
      </c>
      <c r="L82" s="452">
        <v>254</v>
      </c>
      <c r="M82" s="453">
        <v>256</v>
      </c>
      <c r="N82" s="453">
        <f t="shared" si="15"/>
        <v>-2</v>
      </c>
      <c r="O82" s="453">
        <f t="shared" si="16"/>
        <v>-200</v>
      </c>
      <c r="P82" s="454">
        <f t="shared" si="17"/>
        <v>-0.0002</v>
      </c>
      <c r="Q82" s="184"/>
    </row>
    <row r="83" spans="1:17" ht="15.75" customHeight="1">
      <c r="A83" s="355">
        <v>54</v>
      </c>
      <c r="B83" s="473" t="s">
        <v>63</v>
      </c>
      <c r="C83" s="445">
        <v>4902540</v>
      </c>
      <c r="D83" s="481" t="s">
        <v>13</v>
      </c>
      <c r="E83" s="432" t="s">
        <v>363</v>
      </c>
      <c r="F83" s="445">
        <v>100</v>
      </c>
      <c r="G83" s="452">
        <v>15</v>
      </c>
      <c r="H83" s="453">
        <v>15</v>
      </c>
      <c r="I83" s="453">
        <f t="shared" si="12"/>
        <v>0</v>
      </c>
      <c r="J83" s="453">
        <f t="shared" si="13"/>
        <v>0</v>
      </c>
      <c r="K83" s="454">
        <f t="shared" si="14"/>
        <v>0</v>
      </c>
      <c r="L83" s="452">
        <v>13398</v>
      </c>
      <c r="M83" s="453">
        <v>13398</v>
      </c>
      <c r="N83" s="453">
        <f t="shared" si="15"/>
        <v>0</v>
      </c>
      <c r="O83" s="453">
        <f t="shared" si="16"/>
        <v>0</v>
      </c>
      <c r="P83" s="454">
        <f t="shared" si="17"/>
        <v>0</v>
      </c>
      <c r="Q83" s="184"/>
    </row>
    <row r="84" spans="1:17" ht="15.75" customHeight="1">
      <c r="A84" s="355"/>
      <c r="B84" s="473"/>
      <c r="C84" s="445"/>
      <c r="D84" s="481"/>
      <c r="E84" s="481"/>
      <c r="F84" s="445"/>
      <c r="G84" s="452"/>
      <c r="H84" s="453"/>
      <c r="I84" s="453"/>
      <c r="J84" s="453"/>
      <c r="K84" s="454"/>
      <c r="L84" s="452"/>
      <c r="M84" s="453"/>
      <c r="N84" s="453"/>
      <c r="O84" s="453"/>
      <c r="P84" s="454"/>
      <c r="Q84" s="184"/>
    </row>
    <row r="85" spans="1:17" ht="15.75" customHeight="1">
      <c r="A85" s="355"/>
      <c r="B85" s="385" t="s">
        <v>78</v>
      </c>
      <c r="C85" s="445"/>
      <c r="D85" s="480"/>
      <c r="E85" s="480"/>
      <c r="F85" s="445"/>
      <c r="G85" s="452"/>
      <c r="H85" s="453"/>
      <c r="I85" s="453"/>
      <c r="J85" s="453"/>
      <c r="K85" s="454"/>
      <c r="L85" s="452"/>
      <c r="M85" s="453"/>
      <c r="N85" s="453"/>
      <c r="O85" s="453"/>
      <c r="P85" s="454"/>
      <c r="Q85" s="184"/>
    </row>
    <row r="86" spans="1:17" ht="15.75" customHeight="1">
      <c r="A86" s="355">
        <v>55</v>
      </c>
      <c r="B86" s="473" t="s">
        <v>79</v>
      </c>
      <c r="C86" s="445">
        <v>4902541</v>
      </c>
      <c r="D86" s="481" t="s">
        <v>13</v>
      </c>
      <c r="E86" s="432" t="s">
        <v>363</v>
      </c>
      <c r="F86" s="445">
        <v>100</v>
      </c>
      <c r="G86" s="452">
        <v>2547</v>
      </c>
      <c r="H86" s="453">
        <v>2336</v>
      </c>
      <c r="I86" s="453">
        <f>G86-H86</f>
        <v>211</v>
      </c>
      <c r="J86" s="453">
        <f>$F86*I86</f>
        <v>21100</v>
      </c>
      <c r="K86" s="454">
        <f>J86/1000000</f>
        <v>0.0211</v>
      </c>
      <c r="L86" s="452">
        <v>61880</v>
      </c>
      <c r="M86" s="453">
        <v>61617</v>
      </c>
      <c r="N86" s="453">
        <f>L86-M86</f>
        <v>263</v>
      </c>
      <c r="O86" s="453">
        <f>$F86*N86</f>
        <v>26300</v>
      </c>
      <c r="P86" s="454">
        <f>O86/1000000</f>
        <v>0.0263</v>
      </c>
      <c r="Q86" s="184"/>
    </row>
    <row r="87" spans="1:17" ht="15.75" customHeight="1">
      <c r="A87" s="355">
        <v>56</v>
      </c>
      <c r="B87" s="473" t="s">
        <v>80</v>
      </c>
      <c r="C87" s="445">
        <v>4902542</v>
      </c>
      <c r="D87" s="481" t="s">
        <v>13</v>
      </c>
      <c r="E87" s="432" t="s">
        <v>363</v>
      </c>
      <c r="F87" s="445">
        <v>100</v>
      </c>
      <c r="G87" s="452">
        <v>4258</v>
      </c>
      <c r="H87" s="453">
        <v>3967</v>
      </c>
      <c r="I87" s="453">
        <f>G87-H87</f>
        <v>291</v>
      </c>
      <c r="J87" s="453">
        <f>$F87*I87</f>
        <v>29100</v>
      </c>
      <c r="K87" s="454">
        <f>J87/1000000</f>
        <v>0.0291</v>
      </c>
      <c r="L87" s="452">
        <v>52893</v>
      </c>
      <c r="M87" s="453">
        <v>52713</v>
      </c>
      <c r="N87" s="453">
        <f>L87-M87</f>
        <v>180</v>
      </c>
      <c r="O87" s="453">
        <f>$F87*N87</f>
        <v>18000</v>
      </c>
      <c r="P87" s="454">
        <f>O87/1000000</f>
        <v>0.018</v>
      </c>
      <c r="Q87" s="184"/>
    </row>
    <row r="88" spans="1:17" ht="15.75" customHeight="1">
      <c r="A88" s="355">
        <v>57</v>
      </c>
      <c r="B88" s="473" t="s">
        <v>81</v>
      </c>
      <c r="C88" s="445">
        <v>4902543</v>
      </c>
      <c r="D88" s="481" t="s">
        <v>13</v>
      </c>
      <c r="E88" s="432" t="s">
        <v>363</v>
      </c>
      <c r="F88" s="445">
        <v>100</v>
      </c>
      <c r="G88" s="452">
        <v>5014</v>
      </c>
      <c r="H88" s="453">
        <v>4668</v>
      </c>
      <c r="I88" s="453">
        <f>G88-H88</f>
        <v>346</v>
      </c>
      <c r="J88" s="453">
        <f>$F88*I88</f>
        <v>34600</v>
      </c>
      <c r="K88" s="454">
        <f>J88/1000000</f>
        <v>0.0346</v>
      </c>
      <c r="L88" s="452">
        <v>76223</v>
      </c>
      <c r="M88" s="453">
        <v>75877</v>
      </c>
      <c r="N88" s="453">
        <f>L88-M88</f>
        <v>346</v>
      </c>
      <c r="O88" s="453">
        <f>$F88*N88</f>
        <v>34600</v>
      </c>
      <c r="P88" s="454">
        <f>O88/1000000</f>
        <v>0.0346</v>
      </c>
      <c r="Q88" s="184"/>
    </row>
    <row r="89" spans="1:17" ht="15.75" customHeight="1">
      <c r="A89" s="355"/>
      <c r="B89" s="385" t="s">
        <v>35</v>
      </c>
      <c r="C89" s="445"/>
      <c r="D89" s="480"/>
      <c r="E89" s="480"/>
      <c r="F89" s="445"/>
      <c r="G89" s="452"/>
      <c r="H89" s="453"/>
      <c r="I89" s="453"/>
      <c r="J89" s="453"/>
      <c r="K89" s="454"/>
      <c r="L89" s="452"/>
      <c r="M89" s="453"/>
      <c r="N89" s="453"/>
      <c r="O89" s="453"/>
      <c r="P89" s="454"/>
      <c r="Q89" s="184"/>
    </row>
    <row r="90" spans="1:17" ht="15.75" customHeight="1">
      <c r="A90" s="355">
        <v>58</v>
      </c>
      <c r="B90" s="473" t="s">
        <v>73</v>
      </c>
      <c r="C90" s="445">
        <v>4864807</v>
      </c>
      <c r="D90" s="481" t="s">
        <v>13</v>
      </c>
      <c r="E90" s="432" t="s">
        <v>363</v>
      </c>
      <c r="F90" s="445">
        <v>100</v>
      </c>
      <c r="G90" s="452">
        <v>108967</v>
      </c>
      <c r="H90" s="453">
        <v>107538</v>
      </c>
      <c r="I90" s="453">
        <f>G90-H90</f>
        <v>1429</v>
      </c>
      <c r="J90" s="453">
        <f>$F90*I90</f>
        <v>142900</v>
      </c>
      <c r="K90" s="454">
        <f>J90/1000000</f>
        <v>0.1429</v>
      </c>
      <c r="L90" s="452">
        <v>26833</v>
      </c>
      <c r="M90" s="453">
        <v>26728</v>
      </c>
      <c r="N90" s="453">
        <f>L90-M90</f>
        <v>105</v>
      </c>
      <c r="O90" s="453">
        <f>$F90*N90</f>
        <v>10500</v>
      </c>
      <c r="P90" s="454">
        <f>O90/1000000</f>
        <v>0.0105</v>
      </c>
      <c r="Q90" s="184"/>
    </row>
    <row r="91" spans="1:17" ht="15.75" customHeight="1">
      <c r="A91" s="355">
        <v>59</v>
      </c>
      <c r="B91" s="473" t="s">
        <v>258</v>
      </c>
      <c r="C91" s="445">
        <v>4865086</v>
      </c>
      <c r="D91" s="481" t="s">
        <v>13</v>
      </c>
      <c r="E91" s="432" t="s">
        <v>363</v>
      </c>
      <c r="F91" s="445">
        <v>100</v>
      </c>
      <c r="G91" s="452">
        <v>15004</v>
      </c>
      <c r="H91" s="453">
        <v>14749</v>
      </c>
      <c r="I91" s="453">
        <f>G91-H91</f>
        <v>255</v>
      </c>
      <c r="J91" s="453">
        <f>$F91*I91</f>
        <v>25500</v>
      </c>
      <c r="K91" s="454">
        <f>J91/1000000</f>
        <v>0.0255</v>
      </c>
      <c r="L91" s="452">
        <v>33459</v>
      </c>
      <c r="M91" s="453">
        <v>33449</v>
      </c>
      <c r="N91" s="453">
        <f>L91-M91</f>
        <v>10</v>
      </c>
      <c r="O91" s="453">
        <f>$F91*N91</f>
        <v>1000</v>
      </c>
      <c r="P91" s="454">
        <f>O91/1000000</f>
        <v>0.001</v>
      </c>
      <c r="Q91" s="184"/>
    </row>
    <row r="92" spans="1:17" ht="15.75" customHeight="1">
      <c r="A92" s="355">
        <v>60</v>
      </c>
      <c r="B92" s="473" t="s">
        <v>86</v>
      </c>
      <c r="C92" s="445">
        <v>4902571</v>
      </c>
      <c r="D92" s="481" t="s">
        <v>13</v>
      </c>
      <c r="E92" s="432" t="s">
        <v>363</v>
      </c>
      <c r="F92" s="445">
        <v>-300</v>
      </c>
      <c r="G92" s="452">
        <v>2</v>
      </c>
      <c r="H92" s="453">
        <v>2</v>
      </c>
      <c r="I92" s="453">
        <f>G92-H92</f>
        <v>0</v>
      </c>
      <c r="J92" s="453">
        <f>$F92*I92</f>
        <v>0</v>
      </c>
      <c r="K92" s="454">
        <f>J92/1000000</f>
        <v>0</v>
      </c>
      <c r="L92" s="452">
        <v>999952</v>
      </c>
      <c r="M92" s="453">
        <v>999952</v>
      </c>
      <c r="N92" s="453">
        <f>L92-M92</f>
        <v>0</v>
      </c>
      <c r="O92" s="453">
        <f>$F92*N92</f>
        <v>0</v>
      </c>
      <c r="P92" s="454">
        <f>O92/1000000</f>
        <v>0</v>
      </c>
      <c r="Q92" s="184"/>
    </row>
    <row r="93" spans="1:17" ht="15.75" customHeight="1">
      <c r="A93" s="355"/>
      <c r="B93" s="473"/>
      <c r="C93" s="445"/>
      <c r="D93" s="481"/>
      <c r="E93" s="482"/>
      <c r="F93" s="445"/>
      <c r="G93" s="452"/>
      <c r="H93" s="453"/>
      <c r="I93" s="453"/>
      <c r="J93" s="453"/>
      <c r="K93" s="454"/>
      <c r="L93" s="452"/>
      <c r="M93" s="453"/>
      <c r="N93" s="453"/>
      <c r="O93" s="453"/>
      <c r="P93" s="454"/>
      <c r="Q93" s="184"/>
    </row>
    <row r="94" spans="1:17" ht="15.75" customHeight="1">
      <c r="A94" s="355"/>
      <c r="B94" s="469" t="s">
        <v>82</v>
      </c>
      <c r="C94" s="443"/>
      <c r="D94" s="476"/>
      <c r="E94" s="476"/>
      <c r="F94" s="443"/>
      <c r="G94" s="452"/>
      <c r="H94" s="453"/>
      <c r="I94" s="453"/>
      <c r="J94" s="453"/>
      <c r="K94" s="454"/>
      <c r="L94" s="452"/>
      <c r="M94" s="453"/>
      <c r="N94" s="453"/>
      <c r="O94" s="453"/>
      <c r="P94" s="454"/>
      <c r="Q94" s="184"/>
    </row>
    <row r="95" spans="1:17" ht="23.25">
      <c r="A95" s="422">
        <v>61</v>
      </c>
      <c r="B95" s="550" t="s">
        <v>83</v>
      </c>
      <c r="C95" s="443">
        <v>4865087</v>
      </c>
      <c r="D95" s="476" t="s">
        <v>13</v>
      </c>
      <c r="E95" s="432" t="s">
        <v>363</v>
      </c>
      <c r="F95" s="443">
        <v>-400</v>
      </c>
      <c r="G95" s="452">
        <v>4570</v>
      </c>
      <c r="H95" s="453">
        <v>4570</v>
      </c>
      <c r="I95" s="453">
        <f>G95-H95</f>
        <v>0</v>
      </c>
      <c r="J95" s="453">
        <f>$F95*I95</f>
        <v>0</v>
      </c>
      <c r="K95" s="454">
        <f>J95/1000000</f>
        <v>0</v>
      </c>
      <c r="L95" s="452">
        <v>12610</v>
      </c>
      <c r="M95" s="453">
        <v>12609</v>
      </c>
      <c r="N95" s="453">
        <f>L95-M95</f>
        <v>1</v>
      </c>
      <c r="O95" s="453">
        <f>$F95*N95</f>
        <v>-400</v>
      </c>
      <c r="P95" s="454">
        <f>O95/1000000</f>
        <v>-0.0004</v>
      </c>
      <c r="Q95" s="714"/>
    </row>
    <row r="96" spans="1:17" ht="23.25">
      <c r="A96" s="422">
        <v>62</v>
      </c>
      <c r="B96" s="550" t="s">
        <v>84</v>
      </c>
      <c r="C96" s="443">
        <v>4902516</v>
      </c>
      <c r="D96" s="476" t="s">
        <v>13</v>
      </c>
      <c r="E96" s="432" t="s">
        <v>363</v>
      </c>
      <c r="F96" s="443">
        <v>100</v>
      </c>
      <c r="G96" s="452">
        <v>999305</v>
      </c>
      <c r="H96" s="453">
        <v>999305</v>
      </c>
      <c r="I96" s="453">
        <f>G96-H96</f>
        <v>0</v>
      </c>
      <c r="J96" s="453">
        <f>$F96*I96</f>
        <v>0</v>
      </c>
      <c r="K96" s="454">
        <f>J96/1000000</f>
        <v>0</v>
      </c>
      <c r="L96" s="452">
        <v>999301</v>
      </c>
      <c r="M96" s="453">
        <v>999292</v>
      </c>
      <c r="N96" s="453">
        <f>L96-M96</f>
        <v>9</v>
      </c>
      <c r="O96" s="453">
        <f>$F96*N96</f>
        <v>900</v>
      </c>
      <c r="P96" s="454">
        <f>O96/1000000</f>
        <v>0.0009</v>
      </c>
      <c r="Q96" s="184"/>
    </row>
    <row r="97" spans="1:17" ht="16.5">
      <c r="A97" s="422"/>
      <c r="B97" s="446"/>
      <c r="C97" s="443"/>
      <c r="D97" s="476"/>
      <c r="E97" s="432"/>
      <c r="F97" s="443"/>
      <c r="G97" s="455"/>
      <c r="H97" s="456"/>
      <c r="I97" s="456"/>
      <c r="J97" s="456"/>
      <c r="K97" s="463"/>
      <c r="L97" s="455"/>
      <c r="M97" s="456"/>
      <c r="N97" s="456"/>
      <c r="O97" s="456"/>
      <c r="P97" s="463"/>
      <c r="Q97" s="184"/>
    </row>
    <row r="98" spans="1:17" ht="15.75" customHeight="1" thickBot="1">
      <c r="A98" s="444"/>
      <c r="B98" s="447"/>
      <c r="C98" s="426"/>
      <c r="D98" s="409"/>
      <c r="E98" s="427"/>
      <c r="F98" s="409"/>
      <c r="G98" s="464"/>
      <c r="H98" s="465"/>
      <c r="I98" s="458"/>
      <c r="J98" s="458"/>
      <c r="K98" s="459"/>
      <c r="L98" s="464"/>
      <c r="M98" s="465"/>
      <c r="N98" s="458"/>
      <c r="O98" s="458"/>
      <c r="P98" s="459"/>
      <c r="Q98" s="185"/>
    </row>
    <row r="99" spans="7:16" ht="13.5" thickTop="1">
      <c r="G99" s="19"/>
      <c r="H99" s="19"/>
      <c r="I99" s="19"/>
      <c r="J99" s="19"/>
      <c r="L99" s="19"/>
      <c r="M99" s="19"/>
      <c r="N99" s="19"/>
      <c r="O99" s="19"/>
      <c r="P99" s="19"/>
    </row>
    <row r="100" spans="2:16" ht="12.75">
      <c r="B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8">
      <c r="B101" s="187" t="s">
        <v>257</v>
      </c>
      <c r="G101" s="19"/>
      <c r="H101" s="19"/>
      <c r="I101" s="19"/>
      <c r="J101" s="19"/>
      <c r="K101" s="624">
        <f>SUM(K8:K98)</f>
        <v>-5.206700000000002</v>
      </c>
      <c r="L101" s="19"/>
      <c r="M101" s="19"/>
      <c r="N101" s="19"/>
      <c r="O101" s="19"/>
      <c r="P101" s="186">
        <f>SUM(P8:P98)</f>
        <v>2.4597999999999995</v>
      </c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5.75">
      <c r="A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7" ht="24" thickBot="1">
      <c r="A108" s="228" t="s">
        <v>256</v>
      </c>
      <c r="G108" s="21"/>
      <c r="H108" s="21"/>
      <c r="I108" s="100" t="s">
        <v>8</v>
      </c>
      <c r="J108" s="21"/>
      <c r="K108" s="21"/>
      <c r="L108" s="21"/>
      <c r="M108" s="21"/>
      <c r="N108" s="100" t="s">
        <v>7</v>
      </c>
      <c r="O108" s="21"/>
      <c r="P108" s="21"/>
      <c r="Q108" s="221" t="str">
        <f>Q1</f>
        <v>DECEMBER-2011</v>
      </c>
    </row>
    <row r="109" spans="1:17" ht="39.75" thickBot="1" thickTop="1">
      <c r="A109" s="101" t="s">
        <v>9</v>
      </c>
      <c r="B109" s="40" t="s">
        <v>10</v>
      </c>
      <c r="C109" s="41" t="s">
        <v>1</v>
      </c>
      <c r="D109" s="41" t="s">
        <v>2</v>
      </c>
      <c r="E109" s="41" t="s">
        <v>3</v>
      </c>
      <c r="F109" s="41" t="s">
        <v>11</v>
      </c>
      <c r="G109" s="43" t="str">
        <f>G5</f>
        <v>FINAL READING 01/01/12</v>
      </c>
      <c r="H109" s="41" t="str">
        <f>H5</f>
        <v>INTIAL READING 01/12/11</v>
      </c>
      <c r="I109" s="41" t="s">
        <v>4</v>
      </c>
      <c r="J109" s="41" t="s">
        <v>5</v>
      </c>
      <c r="K109" s="42" t="s">
        <v>6</v>
      </c>
      <c r="L109" s="43" t="str">
        <f>G5</f>
        <v>FINAL READING 01/01/12</v>
      </c>
      <c r="M109" s="41" t="str">
        <f>H5</f>
        <v>INTIAL READING 01/12/11</v>
      </c>
      <c r="N109" s="41" t="s">
        <v>4</v>
      </c>
      <c r="O109" s="41" t="s">
        <v>5</v>
      </c>
      <c r="P109" s="42" t="s">
        <v>6</v>
      </c>
      <c r="Q109" s="42" t="s">
        <v>326</v>
      </c>
    </row>
    <row r="110" spans="1:16" ht="8.25" customHeight="1" thickBot="1" thickTop="1">
      <c r="A110" s="15"/>
      <c r="B110" s="12"/>
      <c r="C110" s="11"/>
      <c r="D110" s="11"/>
      <c r="E110" s="11"/>
      <c r="F110" s="11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7" ht="15.75" customHeight="1" thickTop="1">
      <c r="A111" s="448"/>
      <c r="B111" s="449" t="s">
        <v>29</v>
      </c>
      <c r="C111" s="423"/>
      <c r="D111" s="408"/>
      <c r="E111" s="408"/>
      <c r="F111" s="408"/>
      <c r="G111" s="105"/>
      <c r="H111" s="28"/>
      <c r="I111" s="28"/>
      <c r="J111" s="28"/>
      <c r="K111" s="29"/>
      <c r="L111" s="105"/>
      <c r="M111" s="28"/>
      <c r="N111" s="28"/>
      <c r="O111" s="28"/>
      <c r="P111" s="29"/>
      <c r="Q111" s="183"/>
    </row>
    <row r="112" spans="1:17" ht="15.75" customHeight="1">
      <c r="A112" s="422">
        <v>1</v>
      </c>
      <c r="B112" s="468" t="s">
        <v>85</v>
      </c>
      <c r="C112" s="443">
        <v>4865092</v>
      </c>
      <c r="D112" s="432" t="s">
        <v>13</v>
      </c>
      <c r="E112" s="432" t="s">
        <v>363</v>
      </c>
      <c r="F112" s="443">
        <v>-100</v>
      </c>
      <c r="G112" s="452">
        <v>5783</v>
      </c>
      <c r="H112" s="453">
        <v>5570</v>
      </c>
      <c r="I112" s="453">
        <f>G112-H112</f>
        <v>213</v>
      </c>
      <c r="J112" s="453">
        <f aca="true" t="shared" si="18" ref="J112:J123">$F112*I112</f>
        <v>-21300</v>
      </c>
      <c r="K112" s="454">
        <f aca="true" t="shared" si="19" ref="K112:K123">J112/1000000</f>
        <v>-0.0213</v>
      </c>
      <c r="L112" s="452">
        <v>9003</v>
      </c>
      <c r="M112" s="453">
        <v>8885</v>
      </c>
      <c r="N112" s="453">
        <f>L112-M112</f>
        <v>118</v>
      </c>
      <c r="O112" s="453">
        <f aca="true" t="shared" si="20" ref="O112:O123">$F112*N112</f>
        <v>-11800</v>
      </c>
      <c r="P112" s="454">
        <f aca="true" t="shared" si="21" ref="P112:P123">O112/1000000</f>
        <v>-0.0118</v>
      </c>
      <c r="Q112" s="184"/>
    </row>
    <row r="113" spans="1:17" ht="16.5">
      <c r="A113" s="422"/>
      <c r="B113" s="469" t="s">
        <v>42</v>
      </c>
      <c r="C113" s="443"/>
      <c r="D113" s="477"/>
      <c r="E113" s="477"/>
      <c r="F113" s="443"/>
      <c r="G113" s="452"/>
      <c r="H113" s="453"/>
      <c r="I113" s="453"/>
      <c r="J113" s="453"/>
      <c r="K113" s="454"/>
      <c r="L113" s="452"/>
      <c r="M113" s="453"/>
      <c r="N113" s="453"/>
      <c r="O113" s="453"/>
      <c r="P113" s="454"/>
      <c r="Q113" s="184"/>
    </row>
    <row r="114" spans="1:17" ht="16.5">
      <c r="A114" s="422">
        <v>2</v>
      </c>
      <c r="B114" s="468" t="s">
        <v>43</v>
      </c>
      <c r="C114" s="443">
        <v>4864954</v>
      </c>
      <c r="D114" s="476" t="s">
        <v>13</v>
      </c>
      <c r="E114" s="432" t="s">
        <v>363</v>
      </c>
      <c r="F114" s="443">
        <v>-1000</v>
      </c>
      <c r="G114" s="452">
        <v>4330</v>
      </c>
      <c r="H114" s="453">
        <v>4330</v>
      </c>
      <c r="I114" s="453">
        <f>G114-H114</f>
        <v>0</v>
      </c>
      <c r="J114" s="453">
        <f t="shared" si="18"/>
        <v>0</v>
      </c>
      <c r="K114" s="454">
        <f t="shared" si="19"/>
        <v>0</v>
      </c>
      <c r="L114" s="452">
        <v>3697</v>
      </c>
      <c r="M114" s="453">
        <v>3697</v>
      </c>
      <c r="N114" s="453">
        <f>L114-M114</f>
        <v>0</v>
      </c>
      <c r="O114" s="453">
        <f t="shared" si="20"/>
        <v>0</v>
      </c>
      <c r="P114" s="454">
        <f t="shared" si="21"/>
        <v>0</v>
      </c>
      <c r="Q114" s="184"/>
    </row>
    <row r="115" spans="1:17" ht="16.5">
      <c r="A115" s="422">
        <v>3</v>
      </c>
      <c r="B115" s="468" t="s">
        <v>44</v>
      </c>
      <c r="C115" s="443">
        <v>4864955</v>
      </c>
      <c r="D115" s="476" t="s">
        <v>13</v>
      </c>
      <c r="E115" s="432" t="s">
        <v>363</v>
      </c>
      <c r="F115" s="443">
        <v>-1000</v>
      </c>
      <c r="G115" s="452">
        <v>5779</v>
      </c>
      <c r="H115" s="453">
        <v>5761</v>
      </c>
      <c r="I115" s="453">
        <f>G115-H115</f>
        <v>18</v>
      </c>
      <c r="J115" s="453">
        <f t="shared" si="18"/>
        <v>-18000</v>
      </c>
      <c r="K115" s="454">
        <f t="shared" si="19"/>
        <v>-0.018</v>
      </c>
      <c r="L115" s="452">
        <v>4369</v>
      </c>
      <c r="M115" s="453">
        <v>4071</v>
      </c>
      <c r="N115" s="453">
        <f>L115-M115</f>
        <v>298</v>
      </c>
      <c r="O115" s="453">
        <f t="shared" si="20"/>
        <v>-298000</v>
      </c>
      <c r="P115" s="454">
        <f t="shared" si="21"/>
        <v>-0.298</v>
      </c>
      <c r="Q115" s="184"/>
    </row>
    <row r="116" spans="1:17" ht="16.5">
      <c r="A116" s="422"/>
      <c r="B116" s="469" t="s">
        <v>19</v>
      </c>
      <c r="C116" s="443"/>
      <c r="D116" s="476"/>
      <c r="E116" s="432"/>
      <c r="F116" s="443"/>
      <c r="G116" s="452"/>
      <c r="H116" s="453"/>
      <c r="I116" s="453"/>
      <c r="J116" s="453"/>
      <c r="K116" s="454"/>
      <c r="L116" s="452"/>
      <c r="M116" s="453"/>
      <c r="N116" s="453"/>
      <c r="O116" s="453"/>
      <c r="P116" s="454"/>
      <c r="Q116" s="184"/>
    </row>
    <row r="117" spans="1:17" ht="16.5">
      <c r="A117" s="422">
        <v>4</v>
      </c>
      <c r="B117" s="468" t="s">
        <v>20</v>
      </c>
      <c r="C117" s="443">
        <v>4864808</v>
      </c>
      <c r="D117" s="476" t="s">
        <v>13</v>
      </c>
      <c r="E117" s="432" t="s">
        <v>363</v>
      </c>
      <c r="F117" s="443">
        <v>-200</v>
      </c>
      <c r="G117" s="452"/>
      <c r="H117" s="453"/>
      <c r="I117" s="456">
        <f>G117-H117</f>
        <v>0</v>
      </c>
      <c r="J117" s="456">
        <f t="shared" si="18"/>
        <v>0</v>
      </c>
      <c r="K117" s="463">
        <f t="shared" si="19"/>
        <v>0</v>
      </c>
      <c r="L117" s="452"/>
      <c r="M117" s="453"/>
      <c r="N117" s="453">
        <f>L117-M117</f>
        <v>0</v>
      </c>
      <c r="O117" s="453">
        <f t="shared" si="20"/>
        <v>0</v>
      </c>
      <c r="P117" s="454">
        <f t="shared" si="21"/>
        <v>0</v>
      </c>
      <c r="Q117" s="590" t="s">
        <v>417</v>
      </c>
    </row>
    <row r="118" spans="1:17" ht="16.5">
      <c r="A118" s="422">
        <v>5</v>
      </c>
      <c r="B118" s="468" t="s">
        <v>21</v>
      </c>
      <c r="C118" s="443">
        <v>4864841</v>
      </c>
      <c r="D118" s="476" t="s">
        <v>13</v>
      </c>
      <c r="E118" s="432" t="s">
        <v>363</v>
      </c>
      <c r="F118" s="443">
        <v>-1000</v>
      </c>
      <c r="G118" s="452">
        <v>12948</v>
      </c>
      <c r="H118" s="453">
        <v>12862</v>
      </c>
      <c r="I118" s="453">
        <f>G118-H118</f>
        <v>86</v>
      </c>
      <c r="J118" s="453">
        <f t="shared" si="18"/>
        <v>-86000</v>
      </c>
      <c r="K118" s="454">
        <f t="shared" si="19"/>
        <v>-0.086</v>
      </c>
      <c r="L118" s="452">
        <v>24254</v>
      </c>
      <c r="M118" s="453">
        <v>24028</v>
      </c>
      <c r="N118" s="453">
        <f>L118-M118</f>
        <v>226</v>
      </c>
      <c r="O118" s="453">
        <f t="shared" si="20"/>
        <v>-226000</v>
      </c>
      <c r="P118" s="454">
        <f t="shared" si="21"/>
        <v>-0.226</v>
      </c>
      <c r="Q118" s="184"/>
    </row>
    <row r="119" spans="1:17" ht="16.5">
      <c r="A119" s="422"/>
      <c r="B119" s="468"/>
      <c r="C119" s="443"/>
      <c r="D119" s="476"/>
      <c r="E119" s="432"/>
      <c r="F119" s="443"/>
      <c r="G119" s="466"/>
      <c r="H119" s="289"/>
      <c r="I119" s="453"/>
      <c r="J119" s="453"/>
      <c r="K119" s="454"/>
      <c r="L119" s="466"/>
      <c r="M119" s="456"/>
      <c r="N119" s="453"/>
      <c r="O119" s="453"/>
      <c r="P119" s="454"/>
      <c r="Q119" s="184"/>
    </row>
    <row r="120" spans="1:17" ht="16.5">
      <c r="A120" s="450"/>
      <c r="B120" s="474" t="s">
        <v>51</v>
      </c>
      <c r="C120" s="417"/>
      <c r="D120" s="483"/>
      <c r="E120" s="483"/>
      <c r="F120" s="451"/>
      <c r="G120" s="466"/>
      <c r="H120" s="289"/>
      <c r="I120" s="453"/>
      <c r="J120" s="453"/>
      <c r="K120" s="454"/>
      <c r="L120" s="466"/>
      <c r="M120" s="289"/>
      <c r="N120" s="453"/>
      <c r="O120" s="453"/>
      <c r="P120" s="454"/>
      <c r="Q120" s="184"/>
    </row>
    <row r="121" spans="1:17" ht="16.5">
      <c r="A121" s="422">
        <v>6</v>
      </c>
      <c r="B121" s="472" t="s">
        <v>52</v>
      </c>
      <c r="C121" s="443">
        <v>4864792</v>
      </c>
      <c r="D121" s="477" t="s">
        <v>13</v>
      </c>
      <c r="E121" s="432" t="s">
        <v>363</v>
      </c>
      <c r="F121" s="443">
        <v>-100</v>
      </c>
      <c r="G121" s="452">
        <v>39650</v>
      </c>
      <c r="H121" s="453">
        <v>40087</v>
      </c>
      <c r="I121" s="453">
        <f>G121-H121</f>
        <v>-437</v>
      </c>
      <c r="J121" s="453">
        <f t="shared" si="18"/>
        <v>43700</v>
      </c>
      <c r="K121" s="454">
        <f t="shared" si="19"/>
        <v>0.0437</v>
      </c>
      <c r="L121" s="452">
        <v>147069</v>
      </c>
      <c r="M121" s="453">
        <v>147125</v>
      </c>
      <c r="N121" s="453">
        <f>L121-M121</f>
        <v>-56</v>
      </c>
      <c r="O121" s="453">
        <f t="shared" si="20"/>
        <v>5600</v>
      </c>
      <c r="P121" s="454">
        <f t="shared" si="21"/>
        <v>0.0056</v>
      </c>
      <c r="Q121" s="184"/>
    </row>
    <row r="122" spans="1:17" ht="16.5">
      <c r="A122" s="422"/>
      <c r="B122" s="470" t="s">
        <v>53</v>
      </c>
      <c r="C122" s="443"/>
      <c r="D122" s="476"/>
      <c r="E122" s="432"/>
      <c r="F122" s="443"/>
      <c r="G122" s="452"/>
      <c r="H122" s="453"/>
      <c r="I122" s="453"/>
      <c r="J122" s="453"/>
      <c r="K122" s="454"/>
      <c r="L122" s="452"/>
      <c r="M122" s="453"/>
      <c r="N122" s="453"/>
      <c r="O122" s="453"/>
      <c r="P122" s="454"/>
      <c r="Q122" s="184"/>
    </row>
    <row r="123" spans="1:17" ht="16.5">
      <c r="A123" s="422">
        <v>7</v>
      </c>
      <c r="B123" s="551" t="s">
        <v>366</v>
      </c>
      <c r="C123" s="443">
        <v>4865170</v>
      </c>
      <c r="D123" s="477" t="s">
        <v>13</v>
      </c>
      <c r="E123" s="432" t="s">
        <v>363</v>
      </c>
      <c r="F123" s="443">
        <v>-1000</v>
      </c>
      <c r="G123" s="452">
        <v>0</v>
      </c>
      <c r="H123" s="453">
        <v>0</v>
      </c>
      <c r="I123" s="453">
        <f>G123-H123</f>
        <v>0</v>
      </c>
      <c r="J123" s="453">
        <f t="shared" si="18"/>
        <v>0</v>
      </c>
      <c r="K123" s="454">
        <f t="shared" si="19"/>
        <v>0</v>
      </c>
      <c r="L123" s="452">
        <v>999972</v>
      </c>
      <c r="M123" s="453">
        <v>999972</v>
      </c>
      <c r="N123" s="453">
        <f>L123-M123</f>
        <v>0</v>
      </c>
      <c r="O123" s="453">
        <f t="shared" si="20"/>
        <v>0</v>
      </c>
      <c r="P123" s="454">
        <f t="shared" si="21"/>
        <v>0</v>
      </c>
      <c r="Q123" s="184"/>
    </row>
    <row r="124" spans="1:17" ht="16.5">
      <c r="A124" s="422"/>
      <c r="B124" s="469" t="s">
        <v>38</v>
      </c>
      <c r="C124" s="443"/>
      <c r="D124" s="477"/>
      <c r="E124" s="432"/>
      <c r="F124" s="443"/>
      <c r="G124" s="452"/>
      <c r="H124" s="453"/>
      <c r="I124" s="453"/>
      <c r="J124" s="453"/>
      <c r="K124" s="454"/>
      <c r="L124" s="452"/>
      <c r="M124" s="453"/>
      <c r="N124" s="453"/>
      <c r="O124" s="453"/>
      <c r="P124" s="454"/>
      <c r="Q124" s="184"/>
    </row>
    <row r="125" spans="1:17" ht="16.5">
      <c r="A125" s="422">
        <v>8</v>
      </c>
      <c r="B125" s="468" t="s">
        <v>379</v>
      </c>
      <c r="C125" s="443">
        <v>4864961</v>
      </c>
      <c r="D125" s="476" t="s">
        <v>13</v>
      </c>
      <c r="E125" s="432" t="s">
        <v>363</v>
      </c>
      <c r="F125" s="443">
        <v>-1000</v>
      </c>
      <c r="G125" s="452">
        <v>977416</v>
      </c>
      <c r="H125" s="453">
        <v>978778</v>
      </c>
      <c r="I125" s="453">
        <f>G125-H125</f>
        <v>-1362</v>
      </c>
      <c r="J125" s="453">
        <f>$F125*I125</f>
        <v>1362000</v>
      </c>
      <c r="K125" s="454">
        <f>J125/1000000</f>
        <v>1.362</v>
      </c>
      <c r="L125" s="452">
        <v>992717</v>
      </c>
      <c r="M125" s="453">
        <v>992720</v>
      </c>
      <c r="N125" s="453">
        <f>L125-M125</f>
        <v>-3</v>
      </c>
      <c r="O125" s="453">
        <f>$F125*N125</f>
        <v>3000</v>
      </c>
      <c r="P125" s="454">
        <f>O125/1000000</f>
        <v>0.003</v>
      </c>
      <c r="Q125" s="184"/>
    </row>
    <row r="126" spans="1:17" ht="16.5">
      <c r="A126" s="422"/>
      <c r="B126" s="470" t="s">
        <v>397</v>
      </c>
      <c r="C126" s="443"/>
      <c r="D126" s="476"/>
      <c r="E126" s="432"/>
      <c r="F126" s="443"/>
      <c r="G126" s="452"/>
      <c r="H126" s="453"/>
      <c r="I126" s="453"/>
      <c r="J126" s="453"/>
      <c r="K126" s="454"/>
      <c r="L126" s="452"/>
      <c r="M126" s="453"/>
      <c r="N126" s="453"/>
      <c r="O126" s="453"/>
      <c r="P126" s="454"/>
      <c r="Q126" s="184"/>
    </row>
    <row r="127" spans="1:17" ht="16.5">
      <c r="A127" s="422">
        <v>9</v>
      </c>
      <c r="B127" s="468" t="s">
        <v>396</v>
      </c>
      <c r="C127" s="443">
        <v>4902502</v>
      </c>
      <c r="D127" s="476" t="s">
        <v>13</v>
      </c>
      <c r="E127" s="432" t="s">
        <v>363</v>
      </c>
      <c r="F127" s="443">
        <v>-1250</v>
      </c>
      <c r="G127" s="452">
        <v>997929</v>
      </c>
      <c r="H127" s="453">
        <v>997987</v>
      </c>
      <c r="I127" s="453">
        <f>G127-H127</f>
        <v>-58</v>
      </c>
      <c r="J127" s="453">
        <f>$F127*I127</f>
        <v>72500</v>
      </c>
      <c r="K127" s="454">
        <f>J127/1000000</f>
        <v>0.0725</v>
      </c>
      <c r="L127" s="452">
        <v>629</v>
      </c>
      <c r="M127" s="453">
        <v>629</v>
      </c>
      <c r="N127" s="453">
        <f>L127-M127</f>
        <v>0</v>
      </c>
      <c r="O127" s="453">
        <f>$F127*N127</f>
        <v>0</v>
      </c>
      <c r="P127" s="454">
        <f>O127/1000000</f>
        <v>0</v>
      </c>
      <c r="Q127" s="598"/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327</v>
      </c>
      <c r="K130" s="188">
        <f>SUM(K112:K128)</f>
        <v>1.3529000000000002</v>
      </c>
      <c r="P130" s="188">
        <f>SUM(P112:P128)</f>
        <v>-0.5271999999999999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259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322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K101</f>
        <v>-5.206700000000002</v>
      </c>
      <c r="L138" s="21"/>
      <c r="M138" s="21"/>
      <c r="N138" s="21"/>
      <c r="O138" s="21"/>
      <c r="P138" s="172">
        <f>P101</f>
        <v>2.4597999999999995</v>
      </c>
      <c r="Q138" s="61"/>
    </row>
    <row r="139" spans="1:17" ht="28.5" customHeight="1">
      <c r="A139" s="180" t="s">
        <v>323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1.3529000000000002</v>
      </c>
      <c r="L139" s="21"/>
      <c r="M139" s="21"/>
      <c r="N139" s="21"/>
      <c r="O139" s="21"/>
      <c r="P139" s="172">
        <f>P130</f>
        <v>-0.5271999999999999</v>
      </c>
      <c r="Q139" s="61"/>
    </row>
    <row r="140" spans="1:17" ht="28.5" customHeight="1">
      <c r="A140" s="180" t="s">
        <v>260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ROAD'!K46</f>
        <v>1.7435624999999997</v>
      </c>
      <c r="L140" s="21"/>
      <c r="M140" s="21"/>
      <c r="N140" s="21"/>
      <c r="O140" s="21"/>
      <c r="P140" s="172">
        <f>'ROHTAK ROAD'!P46</f>
        <v>0.1491625</v>
      </c>
      <c r="Q140" s="61"/>
    </row>
    <row r="141" spans="1:17" ht="27.75" customHeight="1" thickBot="1">
      <c r="A141" s="182" t="s">
        <v>261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30">
        <f>SUM(K138:K140)</f>
        <v>-2.110237500000003</v>
      </c>
      <c r="L141" s="62"/>
      <c r="M141" s="62"/>
      <c r="N141" s="62"/>
      <c r="O141" s="62"/>
      <c r="P141" s="630">
        <f>SUM(P138:P140)</f>
        <v>2.0817624999999995</v>
      </c>
      <c r="Q141" s="190"/>
    </row>
    <row r="145" ht="13.5" thickBot="1">
      <c r="A145" s="290"/>
    </row>
    <row r="146" spans="1:17" ht="12.75">
      <c r="A146" s="275"/>
      <c r="B146" s="276"/>
      <c r="C146" s="276"/>
      <c r="D146" s="276"/>
      <c r="E146" s="276"/>
      <c r="F146" s="276"/>
      <c r="G146" s="276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3" t="s">
        <v>344</v>
      </c>
      <c r="B147" s="267"/>
      <c r="C147" s="267"/>
      <c r="D147" s="267"/>
      <c r="E147" s="267"/>
      <c r="F147" s="267"/>
      <c r="G147" s="267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7"/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8"/>
      <c r="B149" s="279"/>
      <c r="C149" s="279"/>
      <c r="D149" s="279"/>
      <c r="E149" s="279"/>
      <c r="F149" s="279"/>
      <c r="G149" s="279"/>
      <c r="H149" s="21"/>
      <c r="I149" s="21"/>
      <c r="J149" s="21"/>
      <c r="K149" s="321" t="s">
        <v>356</v>
      </c>
      <c r="L149" s="21"/>
      <c r="M149" s="21"/>
      <c r="N149" s="21"/>
      <c r="O149" s="21"/>
      <c r="P149" s="321" t="s">
        <v>357</v>
      </c>
      <c r="Q149" s="61"/>
    </row>
    <row r="150" spans="1:17" ht="12.75">
      <c r="A150" s="280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4" t="s">
        <v>347</v>
      </c>
      <c r="B152" s="268"/>
      <c r="C152" s="268"/>
      <c r="D152" s="269"/>
      <c r="E152" s="269"/>
      <c r="F152" s="270"/>
      <c r="G152" s="269"/>
      <c r="H152" s="21"/>
      <c r="I152" s="21"/>
      <c r="J152" s="21"/>
      <c r="K152" s="288">
        <f>K141</f>
        <v>-2.110237500000003</v>
      </c>
      <c r="L152" s="269" t="s">
        <v>345</v>
      </c>
      <c r="M152" s="21"/>
      <c r="N152" s="21"/>
      <c r="O152" s="21"/>
      <c r="P152" s="288">
        <f>P141</f>
        <v>2.0817624999999995</v>
      </c>
      <c r="Q152" s="291" t="s">
        <v>345</v>
      </c>
    </row>
    <row r="153" spans="1:17" ht="15">
      <c r="A153" s="285"/>
      <c r="B153" s="271"/>
      <c r="C153" s="271"/>
      <c r="D153" s="267"/>
      <c r="E153" s="267"/>
      <c r="F153" s="272"/>
      <c r="G153" s="267"/>
      <c r="H153" s="21"/>
      <c r="I153" s="21"/>
      <c r="J153" s="21"/>
      <c r="K153" s="289"/>
      <c r="L153" s="267"/>
      <c r="M153" s="21"/>
      <c r="N153" s="21"/>
      <c r="O153" s="21"/>
      <c r="P153" s="289"/>
      <c r="Q153" s="292"/>
    </row>
    <row r="154" spans="1:17" ht="22.5" customHeight="1">
      <c r="A154" s="286" t="s">
        <v>346</v>
      </c>
      <c r="B154" s="273"/>
      <c r="C154" s="53"/>
      <c r="D154" s="267"/>
      <c r="E154" s="267"/>
      <c r="F154" s="274"/>
      <c r="G154" s="269"/>
      <c r="H154" s="21"/>
      <c r="I154" s="21"/>
      <c r="J154" s="21"/>
      <c r="K154" s="288">
        <f>-'STEPPED UP GENCO'!K45</f>
        <v>0.14515223800000002</v>
      </c>
      <c r="L154" s="269" t="s">
        <v>345</v>
      </c>
      <c r="M154" s="21"/>
      <c r="N154" s="21"/>
      <c r="O154" s="21"/>
      <c r="P154" s="288">
        <f>-'STEPPED UP GENCO'!P45</f>
        <v>1.3784670129999999</v>
      </c>
      <c r="Q154" s="291" t="s">
        <v>345</v>
      </c>
    </row>
    <row r="155" spans="1:17" ht="12.75">
      <c r="A155" s="28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81"/>
      <c r="B158" s="21"/>
      <c r="C158" s="21"/>
      <c r="D158" s="21"/>
      <c r="E158" s="21"/>
      <c r="F158" s="21"/>
      <c r="G158" s="21"/>
      <c r="H158" s="268"/>
      <c r="I158" s="268"/>
      <c r="J158" s="287" t="s">
        <v>348</v>
      </c>
      <c r="K158" s="484">
        <f>SUM(K152:K157)</f>
        <v>-1.9650852620000028</v>
      </c>
      <c r="L158" s="268" t="s">
        <v>345</v>
      </c>
      <c r="M158" s="163"/>
      <c r="N158" s="21"/>
      <c r="O158" s="21"/>
      <c r="P158" s="484">
        <f>SUM(P152:P157)</f>
        <v>3.4602295129999994</v>
      </c>
      <c r="Q158" s="485" t="s">
        <v>345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3" max="16" man="1"/>
    <brk id="10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75" zoomScaleNormal="85" zoomScaleSheetLayoutView="75" zoomScalePageLayoutView="0" workbookViewId="0" topLeftCell="A131">
      <selection activeCell="H105" sqref="H105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00390625" style="0" customWidth="1"/>
  </cols>
  <sheetData>
    <row r="1" ht="26.25">
      <c r="A1" s="1" t="s">
        <v>253</v>
      </c>
    </row>
    <row r="2" spans="1:18" ht="15">
      <c r="A2" s="2" t="s">
        <v>254</v>
      </c>
      <c r="K2" s="58"/>
      <c r="Q2" s="313" t="str">
        <f>NDPL!$Q$1</f>
        <v>DECEMBER-2011</v>
      </c>
      <c r="R2" s="313"/>
    </row>
    <row r="3" ht="23.25">
      <c r="A3" s="3" t="s">
        <v>89</v>
      </c>
    </row>
    <row r="4" spans="1:16" ht="18.75" thickBot="1">
      <c r="A4" s="110" t="s">
        <v>262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01/01/12</v>
      </c>
      <c r="H5" s="41" t="str">
        <f>NDPL!H5</f>
        <v>INTIAL READING 01/12/11</v>
      </c>
      <c r="I5" s="41" t="s">
        <v>4</v>
      </c>
      <c r="J5" s="41" t="s">
        <v>5</v>
      </c>
      <c r="K5" s="41" t="s">
        <v>6</v>
      </c>
      <c r="L5" s="43" t="str">
        <f>NDPL!G5</f>
        <v>FINAL READING 01/01/12</v>
      </c>
      <c r="M5" s="41" t="str">
        <f>NDPL!H5</f>
        <v>INTIAL READING 01/12/11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94"/>
      <c r="B7" s="495" t="s">
        <v>146</v>
      </c>
      <c r="C7" s="47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96">
        <v>1</v>
      </c>
      <c r="B8" s="497" t="s">
        <v>90</v>
      </c>
      <c r="C8" s="502">
        <v>4865098</v>
      </c>
      <c r="D8" s="48" t="s">
        <v>13</v>
      </c>
      <c r="E8" s="49" t="s">
        <v>363</v>
      </c>
      <c r="F8" s="511">
        <v>100</v>
      </c>
      <c r="G8" s="452">
        <v>999998</v>
      </c>
      <c r="H8" s="453">
        <v>999998</v>
      </c>
      <c r="I8" s="531">
        <f>G8-H8</f>
        <v>0</v>
      </c>
      <c r="J8" s="531">
        <f>$F8*I8</f>
        <v>0</v>
      </c>
      <c r="K8" s="531">
        <f aca="true" t="shared" si="0" ref="K8:K49">J8/1000000</f>
        <v>0</v>
      </c>
      <c r="L8" s="452">
        <v>37954</v>
      </c>
      <c r="M8" s="453">
        <v>37954</v>
      </c>
      <c r="N8" s="531">
        <f>L8-M8</f>
        <v>0</v>
      </c>
      <c r="O8" s="531">
        <f>$F8*N8</f>
        <v>0</v>
      </c>
      <c r="P8" s="531">
        <f aca="true" t="shared" si="1" ref="P8:P49">O8/1000000</f>
        <v>0</v>
      </c>
      <c r="Q8" s="184"/>
    </row>
    <row r="9" spans="1:17" ht="15.75" customHeight="1">
      <c r="A9" s="496">
        <v>2</v>
      </c>
      <c r="B9" s="497" t="s">
        <v>91</v>
      </c>
      <c r="C9" s="502">
        <v>4865161</v>
      </c>
      <c r="D9" s="48" t="s">
        <v>13</v>
      </c>
      <c r="E9" s="49" t="s">
        <v>363</v>
      </c>
      <c r="F9" s="511">
        <v>100</v>
      </c>
      <c r="G9" s="452">
        <v>989512</v>
      </c>
      <c r="H9" s="453">
        <v>989885</v>
      </c>
      <c r="I9" s="531">
        <f aca="true" t="shared" si="2" ref="I9:I14">G9-H9</f>
        <v>-373</v>
      </c>
      <c r="J9" s="531">
        <f aca="true" t="shared" si="3" ref="J9:J49">$F9*I9</f>
        <v>-37300</v>
      </c>
      <c r="K9" s="531">
        <f t="shared" si="0"/>
        <v>-0.0373</v>
      </c>
      <c r="L9" s="452">
        <v>77180</v>
      </c>
      <c r="M9" s="453">
        <v>78622</v>
      </c>
      <c r="N9" s="531">
        <f aca="true" t="shared" si="4" ref="N9:N14">L9-M9</f>
        <v>-1442</v>
      </c>
      <c r="O9" s="531">
        <f aca="true" t="shared" si="5" ref="O9:O49">$F9*N9</f>
        <v>-144200</v>
      </c>
      <c r="P9" s="531">
        <f t="shared" si="1"/>
        <v>-0.1442</v>
      </c>
      <c r="Q9" s="184"/>
    </row>
    <row r="10" spans="1:17" ht="15.75" customHeight="1">
      <c r="A10" s="496">
        <v>3</v>
      </c>
      <c r="B10" s="497" t="s">
        <v>92</v>
      </c>
      <c r="C10" s="502">
        <v>4865099</v>
      </c>
      <c r="D10" s="48" t="s">
        <v>13</v>
      </c>
      <c r="E10" s="49" t="s">
        <v>363</v>
      </c>
      <c r="F10" s="511">
        <v>100</v>
      </c>
      <c r="G10" s="452">
        <v>17681</v>
      </c>
      <c r="H10" s="453">
        <v>17586</v>
      </c>
      <c r="I10" s="531">
        <f t="shared" si="2"/>
        <v>95</v>
      </c>
      <c r="J10" s="531">
        <f t="shared" si="3"/>
        <v>9500</v>
      </c>
      <c r="K10" s="531">
        <f t="shared" si="0"/>
        <v>0.0095</v>
      </c>
      <c r="L10" s="452">
        <v>1000534</v>
      </c>
      <c r="M10" s="453">
        <v>999494</v>
      </c>
      <c r="N10" s="531">
        <f t="shared" si="4"/>
        <v>1040</v>
      </c>
      <c r="O10" s="531">
        <f t="shared" si="5"/>
        <v>104000</v>
      </c>
      <c r="P10" s="531">
        <f t="shared" si="1"/>
        <v>0.104</v>
      </c>
      <c r="Q10" s="184" t="s">
        <v>389</v>
      </c>
    </row>
    <row r="11" spans="1:17" ht="15.75" customHeight="1">
      <c r="A11" s="496">
        <v>4</v>
      </c>
      <c r="B11" s="497" t="s">
        <v>93</v>
      </c>
      <c r="C11" s="502">
        <v>4865162</v>
      </c>
      <c r="D11" s="48" t="s">
        <v>13</v>
      </c>
      <c r="E11" s="49" t="s">
        <v>363</v>
      </c>
      <c r="F11" s="511">
        <v>100</v>
      </c>
      <c r="G11" s="452">
        <v>24165</v>
      </c>
      <c r="H11" s="453">
        <v>24148</v>
      </c>
      <c r="I11" s="531">
        <f t="shared" si="2"/>
        <v>17</v>
      </c>
      <c r="J11" s="531">
        <f t="shared" si="3"/>
        <v>1700</v>
      </c>
      <c r="K11" s="531">
        <f t="shared" si="0"/>
        <v>0.0017</v>
      </c>
      <c r="L11" s="452">
        <v>31423</v>
      </c>
      <c r="M11" s="453">
        <v>31215</v>
      </c>
      <c r="N11" s="531">
        <f t="shared" si="4"/>
        <v>208</v>
      </c>
      <c r="O11" s="531">
        <f t="shared" si="5"/>
        <v>20800</v>
      </c>
      <c r="P11" s="531">
        <f t="shared" si="1"/>
        <v>0.0208</v>
      </c>
      <c r="Q11" s="184"/>
    </row>
    <row r="12" spans="1:17" ht="15.75" customHeight="1">
      <c r="A12" s="496">
        <v>5</v>
      </c>
      <c r="B12" s="497" t="s">
        <v>94</v>
      </c>
      <c r="C12" s="502">
        <v>4865100</v>
      </c>
      <c r="D12" s="48" t="s">
        <v>13</v>
      </c>
      <c r="E12" s="49" t="s">
        <v>363</v>
      </c>
      <c r="F12" s="511">
        <v>100</v>
      </c>
      <c r="G12" s="452">
        <v>998882</v>
      </c>
      <c r="H12" s="453">
        <v>998891</v>
      </c>
      <c r="I12" s="531">
        <f t="shared" si="2"/>
        <v>-9</v>
      </c>
      <c r="J12" s="531">
        <f t="shared" si="3"/>
        <v>-900</v>
      </c>
      <c r="K12" s="531">
        <f t="shared" si="0"/>
        <v>-0.0009</v>
      </c>
      <c r="L12" s="452">
        <v>5614</v>
      </c>
      <c r="M12" s="453">
        <v>5027</v>
      </c>
      <c r="N12" s="531">
        <f t="shared" si="4"/>
        <v>587</v>
      </c>
      <c r="O12" s="531">
        <f t="shared" si="5"/>
        <v>58700</v>
      </c>
      <c r="P12" s="531">
        <f t="shared" si="1"/>
        <v>0.0587</v>
      </c>
      <c r="Q12" s="184"/>
    </row>
    <row r="13" spans="1:17" ht="15.75" customHeight="1">
      <c r="A13" s="496">
        <v>6</v>
      </c>
      <c r="B13" s="497" t="s">
        <v>95</v>
      </c>
      <c r="C13" s="502">
        <v>4865101</v>
      </c>
      <c r="D13" s="48" t="s">
        <v>13</v>
      </c>
      <c r="E13" s="49" t="s">
        <v>363</v>
      </c>
      <c r="F13" s="511">
        <v>100</v>
      </c>
      <c r="G13" s="452">
        <v>8769</v>
      </c>
      <c r="H13" s="453">
        <v>8694</v>
      </c>
      <c r="I13" s="531">
        <f t="shared" si="2"/>
        <v>75</v>
      </c>
      <c r="J13" s="531">
        <f t="shared" si="3"/>
        <v>7500</v>
      </c>
      <c r="K13" s="531">
        <f t="shared" si="0"/>
        <v>0.0075</v>
      </c>
      <c r="L13" s="452">
        <v>74705</v>
      </c>
      <c r="M13" s="453">
        <v>74279</v>
      </c>
      <c r="N13" s="531">
        <f t="shared" si="4"/>
        <v>426</v>
      </c>
      <c r="O13" s="531">
        <f t="shared" si="5"/>
        <v>42600</v>
      </c>
      <c r="P13" s="531">
        <f t="shared" si="1"/>
        <v>0.0426</v>
      </c>
      <c r="Q13" s="184"/>
    </row>
    <row r="14" spans="1:17" ht="15.75" customHeight="1">
      <c r="A14" s="496">
        <v>7</v>
      </c>
      <c r="B14" s="497" t="s">
        <v>96</v>
      </c>
      <c r="C14" s="502">
        <v>4865102</v>
      </c>
      <c r="D14" s="48" t="s">
        <v>13</v>
      </c>
      <c r="E14" s="49" t="s">
        <v>363</v>
      </c>
      <c r="F14" s="511">
        <v>100</v>
      </c>
      <c r="G14" s="452">
        <v>1127</v>
      </c>
      <c r="H14" s="453">
        <v>1166</v>
      </c>
      <c r="I14" s="531">
        <f t="shared" si="2"/>
        <v>-39</v>
      </c>
      <c r="J14" s="531">
        <f t="shared" si="3"/>
        <v>-3900</v>
      </c>
      <c r="K14" s="531">
        <f t="shared" si="0"/>
        <v>-0.0039</v>
      </c>
      <c r="L14" s="452">
        <v>48671</v>
      </c>
      <c r="M14" s="453">
        <v>46702</v>
      </c>
      <c r="N14" s="531">
        <f t="shared" si="4"/>
        <v>1969</v>
      </c>
      <c r="O14" s="531">
        <f t="shared" si="5"/>
        <v>196900</v>
      </c>
      <c r="P14" s="531">
        <f t="shared" si="1"/>
        <v>0.1969</v>
      </c>
      <c r="Q14" s="184"/>
    </row>
    <row r="15" spans="1:17" ht="15.75" customHeight="1">
      <c r="A15" s="496"/>
      <c r="B15" s="499" t="s">
        <v>12</v>
      </c>
      <c r="C15" s="502"/>
      <c r="D15" s="48"/>
      <c r="E15" s="48"/>
      <c r="F15" s="511"/>
      <c r="G15" s="452"/>
      <c r="H15" s="453"/>
      <c r="I15" s="531"/>
      <c r="J15" s="531"/>
      <c r="K15" s="531"/>
      <c r="L15" s="532"/>
      <c r="M15" s="531"/>
      <c r="N15" s="531"/>
      <c r="O15" s="531"/>
      <c r="P15" s="531"/>
      <c r="Q15" s="184"/>
    </row>
    <row r="16" spans="1:17" ht="15.75" customHeight="1">
      <c r="A16" s="496">
        <v>8</v>
      </c>
      <c r="B16" s="497" t="s">
        <v>387</v>
      </c>
      <c r="C16" s="502">
        <v>4864884</v>
      </c>
      <c r="D16" s="48" t="s">
        <v>13</v>
      </c>
      <c r="E16" s="49" t="s">
        <v>363</v>
      </c>
      <c r="F16" s="511">
        <v>1000</v>
      </c>
      <c r="G16" s="452">
        <v>999621</v>
      </c>
      <c r="H16" s="453">
        <v>999611</v>
      </c>
      <c r="I16" s="531">
        <f>G16-H16</f>
        <v>10</v>
      </c>
      <c r="J16" s="531">
        <f t="shared" si="3"/>
        <v>10000</v>
      </c>
      <c r="K16" s="531">
        <f t="shared" si="0"/>
        <v>0.01</v>
      </c>
      <c r="L16" s="452">
        <v>999732</v>
      </c>
      <c r="M16" s="453">
        <v>999713</v>
      </c>
      <c r="N16" s="531">
        <f>L16-M16</f>
        <v>19</v>
      </c>
      <c r="O16" s="531">
        <f t="shared" si="5"/>
        <v>19000</v>
      </c>
      <c r="P16" s="531">
        <f t="shared" si="1"/>
        <v>0.019</v>
      </c>
      <c r="Q16" s="591"/>
    </row>
    <row r="17" spans="1:17" ht="15.75" customHeight="1">
      <c r="A17" s="496">
        <v>9</v>
      </c>
      <c r="B17" s="497" t="s">
        <v>97</v>
      </c>
      <c r="C17" s="502">
        <v>4864831</v>
      </c>
      <c r="D17" s="48" t="s">
        <v>13</v>
      </c>
      <c r="E17" s="49" t="s">
        <v>363</v>
      </c>
      <c r="F17" s="511">
        <v>1000</v>
      </c>
      <c r="G17" s="452">
        <v>999834</v>
      </c>
      <c r="H17" s="453">
        <v>999854</v>
      </c>
      <c r="I17" s="531">
        <f aca="true" t="shared" si="6" ref="I17:I49">G17-H17</f>
        <v>-20</v>
      </c>
      <c r="J17" s="531">
        <f t="shared" si="3"/>
        <v>-20000</v>
      </c>
      <c r="K17" s="531">
        <f t="shared" si="0"/>
        <v>-0.02</v>
      </c>
      <c r="L17" s="452">
        <v>2298</v>
      </c>
      <c r="M17" s="453">
        <v>2316</v>
      </c>
      <c r="N17" s="531">
        <f aca="true" t="shared" si="7" ref="N17:N49">L17-M17</f>
        <v>-18</v>
      </c>
      <c r="O17" s="531">
        <f t="shared" si="5"/>
        <v>-18000</v>
      </c>
      <c r="P17" s="531">
        <f t="shared" si="1"/>
        <v>-0.018</v>
      </c>
      <c r="Q17" s="184"/>
    </row>
    <row r="18" spans="1:17" ht="15.75" customHeight="1">
      <c r="A18" s="496">
        <v>10</v>
      </c>
      <c r="B18" s="497" t="s">
        <v>128</v>
      </c>
      <c r="C18" s="502">
        <v>4864832</v>
      </c>
      <c r="D18" s="48" t="s">
        <v>13</v>
      </c>
      <c r="E18" s="49" t="s">
        <v>363</v>
      </c>
      <c r="F18" s="511">
        <v>1000</v>
      </c>
      <c r="G18" s="452">
        <v>376</v>
      </c>
      <c r="H18" s="453">
        <v>364</v>
      </c>
      <c r="I18" s="531">
        <f t="shared" si="6"/>
        <v>12</v>
      </c>
      <c r="J18" s="531">
        <f t="shared" si="3"/>
        <v>12000</v>
      </c>
      <c r="K18" s="531">
        <f t="shared" si="0"/>
        <v>0.012</v>
      </c>
      <c r="L18" s="452">
        <v>1376</v>
      </c>
      <c r="M18" s="453">
        <v>1307</v>
      </c>
      <c r="N18" s="531">
        <f t="shared" si="7"/>
        <v>69</v>
      </c>
      <c r="O18" s="531">
        <f t="shared" si="5"/>
        <v>69000</v>
      </c>
      <c r="P18" s="531">
        <f t="shared" si="1"/>
        <v>0.069</v>
      </c>
      <c r="Q18" s="184"/>
    </row>
    <row r="19" spans="1:17" ht="15.75" customHeight="1">
      <c r="A19" s="496">
        <v>11</v>
      </c>
      <c r="B19" s="497" t="s">
        <v>98</v>
      </c>
      <c r="C19" s="502">
        <v>4864833</v>
      </c>
      <c r="D19" s="48" t="s">
        <v>13</v>
      </c>
      <c r="E19" s="49" t="s">
        <v>363</v>
      </c>
      <c r="F19" s="511">
        <v>1000</v>
      </c>
      <c r="G19" s="452">
        <v>142</v>
      </c>
      <c r="H19" s="453">
        <v>139</v>
      </c>
      <c r="I19" s="531">
        <f t="shared" si="6"/>
        <v>3</v>
      </c>
      <c r="J19" s="531">
        <f t="shared" si="3"/>
        <v>3000</v>
      </c>
      <c r="K19" s="531">
        <f t="shared" si="0"/>
        <v>0.003</v>
      </c>
      <c r="L19" s="452">
        <v>2473</v>
      </c>
      <c r="M19" s="453">
        <v>2433</v>
      </c>
      <c r="N19" s="531">
        <f t="shared" si="7"/>
        <v>40</v>
      </c>
      <c r="O19" s="531">
        <f t="shared" si="5"/>
        <v>40000</v>
      </c>
      <c r="P19" s="531">
        <f t="shared" si="1"/>
        <v>0.04</v>
      </c>
      <c r="Q19" s="184"/>
    </row>
    <row r="20" spans="1:17" ht="15.75" customHeight="1">
      <c r="A20" s="496">
        <v>12</v>
      </c>
      <c r="B20" s="497" t="s">
        <v>99</v>
      </c>
      <c r="C20" s="502">
        <v>4864834</v>
      </c>
      <c r="D20" s="48" t="s">
        <v>13</v>
      </c>
      <c r="E20" s="49" t="s">
        <v>363</v>
      </c>
      <c r="F20" s="511">
        <v>1000</v>
      </c>
      <c r="G20" s="452">
        <v>999766</v>
      </c>
      <c r="H20" s="453">
        <v>999766</v>
      </c>
      <c r="I20" s="531">
        <f t="shared" si="6"/>
        <v>0</v>
      </c>
      <c r="J20" s="531">
        <f t="shared" si="3"/>
        <v>0</v>
      </c>
      <c r="K20" s="531">
        <f t="shared" si="0"/>
        <v>0</v>
      </c>
      <c r="L20" s="452">
        <v>2221</v>
      </c>
      <c r="M20" s="453">
        <v>2216</v>
      </c>
      <c r="N20" s="531">
        <f t="shared" si="7"/>
        <v>5</v>
      </c>
      <c r="O20" s="531">
        <f t="shared" si="5"/>
        <v>5000</v>
      </c>
      <c r="P20" s="531">
        <f t="shared" si="1"/>
        <v>0.005</v>
      </c>
      <c r="Q20" s="184"/>
    </row>
    <row r="21" spans="1:17" ht="15.75" customHeight="1">
      <c r="A21" s="496">
        <v>13</v>
      </c>
      <c r="B21" s="432" t="s">
        <v>100</v>
      </c>
      <c r="C21" s="502">
        <v>4864835</v>
      </c>
      <c r="D21" s="52" t="s">
        <v>13</v>
      </c>
      <c r="E21" s="49" t="s">
        <v>363</v>
      </c>
      <c r="F21" s="511">
        <v>1000</v>
      </c>
      <c r="G21" s="452">
        <v>459</v>
      </c>
      <c r="H21" s="453">
        <v>459</v>
      </c>
      <c r="I21" s="531">
        <f t="shared" si="6"/>
        <v>0</v>
      </c>
      <c r="J21" s="531">
        <f t="shared" si="3"/>
        <v>0</v>
      </c>
      <c r="K21" s="531">
        <f t="shared" si="0"/>
        <v>0</v>
      </c>
      <c r="L21" s="452">
        <v>1078</v>
      </c>
      <c r="M21" s="453">
        <v>1072</v>
      </c>
      <c r="N21" s="531">
        <f t="shared" si="7"/>
        <v>6</v>
      </c>
      <c r="O21" s="531">
        <f t="shared" si="5"/>
        <v>6000</v>
      </c>
      <c r="P21" s="531">
        <f t="shared" si="1"/>
        <v>0.006</v>
      </c>
      <c r="Q21" s="184"/>
    </row>
    <row r="22" spans="1:17" ht="15.75" customHeight="1">
      <c r="A22" s="496">
        <v>14</v>
      </c>
      <c r="B22" s="497" t="s">
        <v>101</v>
      </c>
      <c r="C22" s="502">
        <v>4864836</v>
      </c>
      <c r="D22" s="48" t="s">
        <v>13</v>
      </c>
      <c r="E22" s="49" t="s">
        <v>363</v>
      </c>
      <c r="F22" s="511">
        <v>1000</v>
      </c>
      <c r="G22" s="452">
        <v>158</v>
      </c>
      <c r="H22" s="453">
        <v>158</v>
      </c>
      <c r="I22" s="531">
        <f t="shared" si="6"/>
        <v>0</v>
      </c>
      <c r="J22" s="531">
        <f t="shared" si="3"/>
        <v>0</v>
      </c>
      <c r="K22" s="531">
        <f t="shared" si="0"/>
        <v>0</v>
      </c>
      <c r="L22" s="452">
        <v>13668</v>
      </c>
      <c r="M22" s="453">
        <v>13529</v>
      </c>
      <c r="N22" s="531">
        <f t="shared" si="7"/>
        <v>139</v>
      </c>
      <c r="O22" s="531">
        <f t="shared" si="5"/>
        <v>139000</v>
      </c>
      <c r="P22" s="531">
        <f t="shared" si="1"/>
        <v>0.139</v>
      </c>
      <c r="Q22" s="184"/>
    </row>
    <row r="23" spans="1:17" ht="15.75" customHeight="1">
      <c r="A23" s="496">
        <v>15</v>
      </c>
      <c r="B23" s="497" t="s">
        <v>102</v>
      </c>
      <c r="C23" s="502">
        <v>4864837</v>
      </c>
      <c r="D23" s="48" t="s">
        <v>13</v>
      </c>
      <c r="E23" s="49" t="s">
        <v>363</v>
      </c>
      <c r="F23" s="511">
        <v>1000</v>
      </c>
      <c r="G23" s="452">
        <v>297</v>
      </c>
      <c r="H23" s="453">
        <v>299</v>
      </c>
      <c r="I23" s="531">
        <f t="shared" si="6"/>
        <v>-2</v>
      </c>
      <c r="J23" s="531">
        <f t="shared" si="3"/>
        <v>-2000</v>
      </c>
      <c r="K23" s="531">
        <f t="shared" si="0"/>
        <v>-0.002</v>
      </c>
      <c r="L23" s="452">
        <v>34199</v>
      </c>
      <c r="M23" s="453">
        <v>34171</v>
      </c>
      <c r="N23" s="531">
        <f t="shared" si="7"/>
        <v>28</v>
      </c>
      <c r="O23" s="531">
        <f t="shared" si="5"/>
        <v>28000</v>
      </c>
      <c r="P23" s="356">
        <f t="shared" si="1"/>
        <v>0.028</v>
      </c>
      <c r="Q23" s="184"/>
    </row>
    <row r="24" spans="1:17" ht="15.75" customHeight="1">
      <c r="A24" s="496">
        <v>16</v>
      </c>
      <c r="B24" s="497" t="s">
        <v>103</v>
      </c>
      <c r="C24" s="502">
        <v>4864838</v>
      </c>
      <c r="D24" s="48" t="s">
        <v>13</v>
      </c>
      <c r="E24" s="49" t="s">
        <v>363</v>
      </c>
      <c r="F24" s="511">
        <v>1000</v>
      </c>
      <c r="G24" s="452">
        <v>254</v>
      </c>
      <c r="H24" s="453">
        <v>254</v>
      </c>
      <c r="I24" s="531">
        <f t="shared" si="6"/>
        <v>0</v>
      </c>
      <c r="J24" s="531">
        <f t="shared" si="3"/>
        <v>0</v>
      </c>
      <c r="K24" s="531">
        <f t="shared" si="0"/>
        <v>0</v>
      </c>
      <c r="L24" s="452">
        <v>10169</v>
      </c>
      <c r="M24" s="453">
        <v>9439</v>
      </c>
      <c r="N24" s="531">
        <f t="shared" si="7"/>
        <v>730</v>
      </c>
      <c r="O24" s="531">
        <f t="shared" si="5"/>
        <v>730000</v>
      </c>
      <c r="P24" s="531">
        <f t="shared" si="1"/>
        <v>0.73</v>
      </c>
      <c r="Q24" s="184"/>
    </row>
    <row r="25" spans="1:17" ht="15.75" customHeight="1">
      <c r="A25" s="496">
        <v>17</v>
      </c>
      <c r="B25" s="497" t="s">
        <v>126</v>
      </c>
      <c r="C25" s="502">
        <v>4864839</v>
      </c>
      <c r="D25" s="48" t="s">
        <v>13</v>
      </c>
      <c r="E25" s="49" t="s">
        <v>363</v>
      </c>
      <c r="F25" s="511">
        <v>1000</v>
      </c>
      <c r="G25" s="452">
        <v>245</v>
      </c>
      <c r="H25" s="453">
        <v>248</v>
      </c>
      <c r="I25" s="531">
        <f t="shared" si="6"/>
        <v>-3</v>
      </c>
      <c r="J25" s="531">
        <f t="shared" si="3"/>
        <v>-3000</v>
      </c>
      <c r="K25" s="531">
        <f t="shared" si="0"/>
        <v>-0.003</v>
      </c>
      <c r="L25" s="452">
        <v>5322</v>
      </c>
      <c r="M25" s="453">
        <v>5325</v>
      </c>
      <c r="N25" s="531">
        <f t="shared" si="7"/>
        <v>-3</v>
      </c>
      <c r="O25" s="531">
        <f t="shared" si="5"/>
        <v>-3000</v>
      </c>
      <c r="P25" s="531">
        <f t="shared" si="1"/>
        <v>-0.003</v>
      </c>
      <c r="Q25" s="184"/>
    </row>
    <row r="26" spans="1:17" ht="15.75" customHeight="1">
      <c r="A26" s="496">
        <v>18</v>
      </c>
      <c r="B26" s="497" t="s">
        <v>129</v>
      </c>
      <c r="C26" s="502">
        <v>4864786</v>
      </c>
      <c r="D26" s="48" t="s">
        <v>13</v>
      </c>
      <c r="E26" s="49" t="s">
        <v>363</v>
      </c>
      <c r="F26" s="511">
        <v>100</v>
      </c>
      <c r="G26" s="452">
        <v>30185</v>
      </c>
      <c r="H26" s="453">
        <v>30121</v>
      </c>
      <c r="I26" s="531">
        <f t="shared" si="6"/>
        <v>64</v>
      </c>
      <c r="J26" s="531">
        <f t="shared" si="3"/>
        <v>6400</v>
      </c>
      <c r="K26" s="531">
        <f t="shared" si="0"/>
        <v>0.0064</v>
      </c>
      <c r="L26" s="452">
        <v>535</v>
      </c>
      <c r="M26" s="453">
        <v>532</v>
      </c>
      <c r="N26" s="531">
        <f t="shared" si="7"/>
        <v>3</v>
      </c>
      <c r="O26" s="531">
        <f t="shared" si="5"/>
        <v>300</v>
      </c>
      <c r="P26" s="531">
        <f t="shared" si="1"/>
        <v>0.0003</v>
      </c>
      <c r="Q26" s="184"/>
    </row>
    <row r="27" spans="1:17" ht="15.75" customHeight="1">
      <c r="A27" s="496">
        <v>19</v>
      </c>
      <c r="B27" s="497" t="s">
        <v>127</v>
      </c>
      <c r="C27" s="502">
        <v>4864883</v>
      </c>
      <c r="D27" s="48" t="s">
        <v>13</v>
      </c>
      <c r="E27" s="49" t="s">
        <v>363</v>
      </c>
      <c r="F27" s="511">
        <v>1000</v>
      </c>
      <c r="G27" s="452">
        <v>998544</v>
      </c>
      <c r="H27" s="453">
        <v>998543</v>
      </c>
      <c r="I27" s="531">
        <f t="shared" si="6"/>
        <v>1</v>
      </c>
      <c r="J27" s="531">
        <f t="shared" si="3"/>
        <v>1000</v>
      </c>
      <c r="K27" s="531">
        <f t="shared" si="0"/>
        <v>0.001</v>
      </c>
      <c r="L27" s="452">
        <v>6011</v>
      </c>
      <c r="M27" s="453">
        <v>5750</v>
      </c>
      <c r="N27" s="531">
        <f t="shared" si="7"/>
        <v>261</v>
      </c>
      <c r="O27" s="531">
        <f t="shared" si="5"/>
        <v>261000</v>
      </c>
      <c r="P27" s="531">
        <f t="shared" si="1"/>
        <v>0.261</v>
      </c>
      <c r="Q27" s="184"/>
    </row>
    <row r="28" spans="1:17" ht="15.75" customHeight="1">
      <c r="A28" s="496"/>
      <c r="B28" s="499" t="s">
        <v>104</v>
      </c>
      <c r="C28" s="502"/>
      <c r="D28" s="48"/>
      <c r="E28" s="48"/>
      <c r="F28" s="511"/>
      <c r="G28" s="452"/>
      <c r="H28" s="453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96">
        <v>20</v>
      </c>
      <c r="B29" s="497" t="s">
        <v>105</v>
      </c>
      <c r="C29" s="502">
        <v>4865041</v>
      </c>
      <c r="D29" s="48" t="s">
        <v>13</v>
      </c>
      <c r="E29" s="49" t="s">
        <v>363</v>
      </c>
      <c r="F29" s="511">
        <v>1100</v>
      </c>
      <c r="G29" s="452">
        <v>999998</v>
      </c>
      <c r="H29" s="453">
        <v>999998</v>
      </c>
      <c r="I29" s="531">
        <f t="shared" si="6"/>
        <v>0</v>
      </c>
      <c r="J29" s="531">
        <f t="shared" si="3"/>
        <v>0</v>
      </c>
      <c r="K29" s="531">
        <f t="shared" si="0"/>
        <v>0</v>
      </c>
      <c r="L29" s="452">
        <v>832329</v>
      </c>
      <c r="M29" s="453">
        <v>835678</v>
      </c>
      <c r="N29" s="531">
        <f t="shared" si="7"/>
        <v>-3349</v>
      </c>
      <c r="O29" s="531">
        <f t="shared" si="5"/>
        <v>-3683900</v>
      </c>
      <c r="P29" s="531">
        <f t="shared" si="1"/>
        <v>-3.6839</v>
      </c>
      <c r="Q29" s="184"/>
    </row>
    <row r="30" spans="1:17" ht="15.75" customHeight="1">
      <c r="A30" s="496">
        <v>21</v>
      </c>
      <c r="B30" s="497" t="s">
        <v>106</v>
      </c>
      <c r="C30" s="502">
        <v>4865042</v>
      </c>
      <c r="D30" s="48" t="s">
        <v>13</v>
      </c>
      <c r="E30" s="49" t="s">
        <v>363</v>
      </c>
      <c r="F30" s="511">
        <v>1100</v>
      </c>
      <c r="G30" s="452">
        <v>999999</v>
      </c>
      <c r="H30" s="453">
        <v>999999</v>
      </c>
      <c r="I30" s="531">
        <f t="shared" si="6"/>
        <v>0</v>
      </c>
      <c r="J30" s="531">
        <f t="shared" si="3"/>
        <v>0</v>
      </c>
      <c r="K30" s="531">
        <f t="shared" si="0"/>
        <v>0</v>
      </c>
      <c r="L30" s="452">
        <v>873762</v>
      </c>
      <c r="M30" s="453">
        <v>876886</v>
      </c>
      <c r="N30" s="531">
        <f t="shared" si="7"/>
        <v>-3124</v>
      </c>
      <c r="O30" s="531">
        <f t="shared" si="5"/>
        <v>-3436400</v>
      </c>
      <c r="P30" s="531">
        <f t="shared" si="1"/>
        <v>-3.4364</v>
      </c>
      <c r="Q30" s="184"/>
    </row>
    <row r="31" spans="1:17" ht="15.75" customHeight="1">
      <c r="A31" s="496">
        <v>22</v>
      </c>
      <c r="B31" s="497" t="s">
        <v>385</v>
      </c>
      <c r="C31" s="502">
        <v>4864943</v>
      </c>
      <c r="D31" s="48" t="s">
        <v>13</v>
      </c>
      <c r="E31" s="49" t="s">
        <v>363</v>
      </c>
      <c r="F31" s="511">
        <v>1000</v>
      </c>
      <c r="G31" s="452">
        <v>993292</v>
      </c>
      <c r="H31" s="453">
        <v>993602</v>
      </c>
      <c r="I31" s="531">
        <f>G31-H31</f>
        <v>-310</v>
      </c>
      <c r="J31" s="531">
        <f>$F31*I31</f>
        <v>-310000</v>
      </c>
      <c r="K31" s="531">
        <f>J31/1000000</f>
        <v>-0.31</v>
      </c>
      <c r="L31" s="452">
        <v>10106</v>
      </c>
      <c r="M31" s="453">
        <v>10106</v>
      </c>
      <c r="N31" s="531">
        <f>L31-M31</f>
        <v>0</v>
      </c>
      <c r="O31" s="531">
        <f>$F31*N31</f>
        <v>0</v>
      </c>
      <c r="P31" s="531">
        <f>O31/1000000</f>
        <v>0</v>
      </c>
      <c r="Q31" s="184"/>
    </row>
    <row r="32" spans="1:17" ht="15.75" customHeight="1">
      <c r="A32" s="496"/>
      <c r="B32" s="499" t="s">
        <v>35</v>
      </c>
      <c r="C32" s="502"/>
      <c r="D32" s="48"/>
      <c r="E32" s="48"/>
      <c r="F32" s="511"/>
      <c r="G32" s="452"/>
      <c r="H32" s="453"/>
      <c r="I32" s="531"/>
      <c r="J32" s="531"/>
      <c r="K32" s="245">
        <f>SUM(K16:K31)</f>
        <v>-0.3026</v>
      </c>
      <c r="L32" s="532"/>
      <c r="M32" s="531"/>
      <c r="N32" s="531"/>
      <c r="O32" s="531"/>
      <c r="P32" s="245">
        <f>SUM(P16:P31)</f>
        <v>-5.843999999999999</v>
      </c>
      <c r="Q32" s="184"/>
    </row>
    <row r="33" spans="1:17" ht="15.75" customHeight="1">
      <c r="A33" s="496">
        <v>23</v>
      </c>
      <c r="B33" s="497" t="s">
        <v>107</v>
      </c>
      <c r="C33" s="502">
        <v>4864910</v>
      </c>
      <c r="D33" s="48" t="s">
        <v>13</v>
      </c>
      <c r="E33" s="49" t="s">
        <v>363</v>
      </c>
      <c r="F33" s="511">
        <v>-1000</v>
      </c>
      <c r="G33" s="452">
        <v>965749</v>
      </c>
      <c r="H33" s="453">
        <v>965892</v>
      </c>
      <c r="I33" s="531">
        <f t="shared" si="6"/>
        <v>-143</v>
      </c>
      <c r="J33" s="531">
        <f t="shared" si="3"/>
        <v>143000</v>
      </c>
      <c r="K33" s="531">
        <f t="shared" si="0"/>
        <v>0.143</v>
      </c>
      <c r="L33" s="452">
        <v>977989</v>
      </c>
      <c r="M33" s="453">
        <v>978078</v>
      </c>
      <c r="N33" s="531">
        <f t="shared" si="7"/>
        <v>-89</v>
      </c>
      <c r="O33" s="531">
        <f t="shared" si="5"/>
        <v>89000</v>
      </c>
      <c r="P33" s="531">
        <f t="shared" si="1"/>
        <v>0.089</v>
      </c>
      <c r="Q33" s="184"/>
    </row>
    <row r="34" spans="1:17" ht="15.75" customHeight="1">
      <c r="A34" s="496">
        <v>24</v>
      </c>
      <c r="B34" s="497" t="s">
        <v>108</v>
      </c>
      <c r="C34" s="502">
        <v>4864911</v>
      </c>
      <c r="D34" s="48" t="s">
        <v>13</v>
      </c>
      <c r="E34" s="49" t="s">
        <v>363</v>
      </c>
      <c r="F34" s="511">
        <v>-1000</v>
      </c>
      <c r="G34" s="452">
        <v>982501</v>
      </c>
      <c r="H34" s="453">
        <v>982728</v>
      </c>
      <c r="I34" s="531">
        <f t="shared" si="6"/>
        <v>-227</v>
      </c>
      <c r="J34" s="531">
        <f t="shared" si="3"/>
        <v>227000</v>
      </c>
      <c r="K34" s="531">
        <f t="shared" si="0"/>
        <v>0.227</v>
      </c>
      <c r="L34" s="452">
        <v>984346</v>
      </c>
      <c r="M34" s="453">
        <v>984544</v>
      </c>
      <c r="N34" s="531">
        <f t="shared" si="7"/>
        <v>-198</v>
      </c>
      <c r="O34" s="531">
        <f t="shared" si="5"/>
        <v>198000</v>
      </c>
      <c r="P34" s="531">
        <f t="shared" si="1"/>
        <v>0.198</v>
      </c>
      <c r="Q34" s="184"/>
    </row>
    <row r="35" spans="1:17" ht="15.75" customHeight="1">
      <c r="A35" s="496">
        <v>25</v>
      </c>
      <c r="B35" s="552" t="s">
        <v>150</v>
      </c>
      <c r="C35" s="512">
        <v>4902571</v>
      </c>
      <c r="D35" s="14" t="s">
        <v>13</v>
      </c>
      <c r="E35" s="49" t="s">
        <v>363</v>
      </c>
      <c r="F35" s="512">
        <v>300</v>
      </c>
      <c r="G35" s="452">
        <v>2</v>
      </c>
      <c r="H35" s="453">
        <v>2</v>
      </c>
      <c r="I35" s="531">
        <f t="shared" si="6"/>
        <v>0</v>
      </c>
      <c r="J35" s="531">
        <f t="shared" si="3"/>
        <v>0</v>
      </c>
      <c r="K35" s="531">
        <f t="shared" si="0"/>
        <v>0</v>
      </c>
      <c r="L35" s="452">
        <v>999952</v>
      </c>
      <c r="M35" s="453">
        <v>999952</v>
      </c>
      <c r="N35" s="531">
        <f t="shared" si="7"/>
        <v>0</v>
      </c>
      <c r="O35" s="531">
        <f t="shared" si="5"/>
        <v>0</v>
      </c>
      <c r="P35" s="531">
        <f t="shared" si="1"/>
        <v>0</v>
      </c>
      <c r="Q35" s="184"/>
    </row>
    <row r="36" spans="1:17" ht="15.75" customHeight="1">
      <c r="A36" s="496"/>
      <c r="B36" s="499" t="s">
        <v>29</v>
      </c>
      <c r="C36" s="502"/>
      <c r="D36" s="48"/>
      <c r="E36" s="48"/>
      <c r="F36" s="511"/>
      <c r="G36" s="452"/>
      <c r="H36" s="453"/>
      <c r="I36" s="531"/>
      <c r="J36" s="531"/>
      <c r="K36" s="531"/>
      <c r="L36" s="532"/>
      <c r="M36" s="531"/>
      <c r="N36" s="531"/>
      <c r="O36" s="531"/>
      <c r="P36" s="531"/>
      <c r="Q36" s="184"/>
    </row>
    <row r="37" spans="1:17" ht="15.75" customHeight="1">
      <c r="A37" s="496">
        <v>26</v>
      </c>
      <c r="B37" s="432" t="s">
        <v>50</v>
      </c>
      <c r="C37" s="502">
        <v>4864830</v>
      </c>
      <c r="D37" s="52" t="s">
        <v>13</v>
      </c>
      <c r="E37" s="49" t="s">
        <v>363</v>
      </c>
      <c r="F37" s="511">
        <v>1000</v>
      </c>
      <c r="G37" s="452">
        <v>958</v>
      </c>
      <c r="H37" s="453">
        <v>942</v>
      </c>
      <c r="I37" s="531">
        <f t="shared" si="6"/>
        <v>16</v>
      </c>
      <c r="J37" s="531">
        <f t="shared" si="3"/>
        <v>16000</v>
      </c>
      <c r="K37" s="531">
        <f t="shared" si="0"/>
        <v>0.016</v>
      </c>
      <c r="L37" s="452">
        <v>56597</v>
      </c>
      <c r="M37" s="453">
        <v>56348</v>
      </c>
      <c r="N37" s="531">
        <f t="shared" si="7"/>
        <v>249</v>
      </c>
      <c r="O37" s="531">
        <f t="shared" si="5"/>
        <v>249000</v>
      </c>
      <c r="P37" s="531">
        <f t="shared" si="1"/>
        <v>0.249</v>
      </c>
      <c r="Q37" s="184"/>
    </row>
    <row r="38" spans="1:17" ht="15.75" customHeight="1">
      <c r="A38" s="496"/>
      <c r="B38" s="499" t="s">
        <v>109</v>
      </c>
      <c r="C38" s="502"/>
      <c r="D38" s="48"/>
      <c r="E38" s="48"/>
      <c r="F38" s="511"/>
      <c r="G38" s="452"/>
      <c r="H38" s="453"/>
      <c r="I38" s="531"/>
      <c r="J38" s="531"/>
      <c r="K38" s="531"/>
      <c r="L38" s="532"/>
      <c r="M38" s="531"/>
      <c r="N38" s="531"/>
      <c r="O38" s="531"/>
      <c r="P38" s="531"/>
      <c r="Q38" s="184"/>
    </row>
    <row r="39" spans="1:17" ht="15.75" customHeight="1">
      <c r="A39" s="496">
        <v>27</v>
      </c>
      <c r="B39" s="497" t="s">
        <v>110</v>
      </c>
      <c r="C39" s="502">
        <v>4864962</v>
      </c>
      <c r="D39" s="48" t="s">
        <v>13</v>
      </c>
      <c r="E39" s="49" t="s">
        <v>363</v>
      </c>
      <c r="F39" s="511">
        <v>-1000</v>
      </c>
      <c r="G39" s="452">
        <v>3891</v>
      </c>
      <c r="H39" s="453">
        <v>2803</v>
      </c>
      <c r="I39" s="531">
        <f t="shared" si="6"/>
        <v>1088</v>
      </c>
      <c r="J39" s="531">
        <f t="shared" si="3"/>
        <v>-1088000</v>
      </c>
      <c r="K39" s="531">
        <f t="shared" si="0"/>
        <v>-1.088</v>
      </c>
      <c r="L39" s="452">
        <v>974705</v>
      </c>
      <c r="M39" s="453">
        <v>974707</v>
      </c>
      <c r="N39" s="531">
        <f t="shared" si="7"/>
        <v>-2</v>
      </c>
      <c r="O39" s="531">
        <f t="shared" si="5"/>
        <v>2000</v>
      </c>
      <c r="P39" s="531">
        <f t="shared" si="1"/>
        <v>0.002</v>
      </c>
      <c r="Q39" s="184"/>
    </row>
    <row r="40" spans="1:17" ht="15.75" customHeight="1">
      <c r="A40" s="496">
        <v>28</v>
      </c>
      <c r="B40" s="497" t="s">
        <v>111</v>
      </c>
      <c r="C40" s="502">
        <v>4865033</v>
      </c>
      <c r="D40" s="48" t="s">
        <v>13</v>
      </c>
      <c r="E40" s="49" t="s">
        <v>363</v>
      </c>
      <c r="F40" s="511">
        <v>-1000</v>
      </c>
      <c r="G40" s="452">
        <v>4667</v>
      </c>
      <c r="H40" s="453">
        <v>4035</v>
      </c>
      <c r="I40" s="531">
        <f t="shared" si="6"/>
        <v>632</v>
      </c>
      <c r="J40" s="531">
        <f t="shared" si="3"/>
        <v>-632000</v>
      </c>
      <c r="K40" s="531">
        <f t="shared" si="0"/>
        <v>-0.632</v>
      </c>
      <c r="L40" s="452">
        <v>979779</v>
      </c>
      <c r="M40" s="453">
        <v>980149</v>
      </c>
      <c r="N40" s="531">
        <f t="shared" si="7"/>
        <v>-370</v>
      </c>
      <c r="O40" s="531">
        <f t="shared" si="5"/>
        <v>370000</v>
      </c>
      <c r="P40" s="531">
        <f t="shared" si="1"/>
        <v>0.37</v>
      </c>
      <c r="Q40" s="184"/>
    </row>
    <row r="41" spans="1:17" ht="15.75" customHeight="1">
      <c r="A41" s="496">
        <v>29</v>
      </c>
      <c r="B41" s="497" t="s">
        <v>112</v>
      </c>
      <c r="C41" s="502">
        <v>4864902</v>
      </c>
      <c r="D41" s="48" t="s">
        <v>13</v>
      </c>
      <c r="E41" s="49" t="s">
        <v>363</v>
      </c>
      <c r="F41" s="511">
        <v>-1000</v>
      </c>
      <c r="G41" s="452">
        <v>993904</v>
      </c>
      <c r="H41" s="453">
        <v>994814</v>
      </c>
      <c r="I41" s="531">
        <f t="shared" si="6"/>
        <v>-910</v>
      </c>
      <c r="J41" s="531">
        <f t="shared" si="3"/>
        <v>910000</v>
      </c>
      <c r="K41" s="531">
        <f t="shared" si="0"/>
        <v>0.91</v>
      </c>
      <c r="L41" s="452">
        <v>991219</v>
      </c>
      <c r="M41" s="453">
        <v>991320</v>
      </c>
      <c r="N41" s="531">
        <f t="shared" si="7"/>
        <v>-101</v>
      </c>
      <c r="O41" s="531">
        <f t="shared" si="5"/>
        <v>101000</v>
      </c>
      <c r="P41" s="531">
        <f t="shared" si="1"/>
        <v>0.101</v>
      </c>
      <c r="Q41" s="184"/>
    </row>
    <row r="42" spans="1:17" ht="15.75" customHeight="1">
      <c r="A42" s="496">
        <v>30</v>
      </c>
      <c r="B42" s="432" t="s">
        <v>113</v>
      </c>
      <c r="C42" s="502">
        <v>4864935</v>
      </c>
      <c r="D42" s="48" t="s">
        <v>13</v>
      </c>
      <c r="E42" s="49" t="s">
        <v>363</v>
      </c>
      <c r="F42" s="511">
        <v>-1000</v>
      </c>
      <c r="G42" s="452">
        <v>996715</v>
      </c>
      <c r="H42" s="453">
        <v>997522</v>
      </c>
      <c r="I42" s="531">
        <f t="shared" si="6"/>
        <v>-807</v>
      </c>
      <c r="J42" s="531">
        <f t="shared" si="3"/>
        <v>807000</v>
      </c>
      <c r="K42" s="531">
        <f t="shared" si="0"/>
        <v>0.807</v>
      </c>
      <c r="L42" s="452">
        <v>996197</v>
      </c>
      <c r="M42" s="453">
        <v>996261</v>
      </c>
      <c r="N42" s="531">
        <f t="shared" si="7"/>
        <v>-64</v>
      </c>
      <c r="O42" s="531">
        <f t="shared" si="5"/>
        <v>64000</v>
      </c>
      <c r="P42" s="531">
        <f t="shared" si="1"/>
        <v>0.064</v>
      </c>
      <c r="Q42" s="232"/>
    </row>
    <row r="43" spans="1:17" ht="15.75" customHeight="1">
      <c r="A43" s="496"/>
      <c r="B43" s="499" t="s">
        <v>46</v>
      </c>
      <c r="C43" s="502"/>
      <c r="D43" s="48"/>
      <c r="E43" s="48"/>
      <c r="F43" s="511"/>
      <c r="G43" s="452"/>
      <c r="H43" s="453"/>
      <c r="I43" s="531"/>
      <c r="J43" s="531"/>
      <c r="K43" s="531"/>
      <c r="L43" s="532"/>
      <c r="M43" s="531"/>
      <c r="N43" s="531"/>
      <c r="O43" s="531"/>
      <c r="P43" s="531"/>
      <c r="Q43" s="184"/>
    </row>
    <row r="44" spans="1:17" ht="15.75" customHeight="1">
      <c r="A44" s="496"/>
      <c r="B44" s="498" t="s">
        <v>19</v>
      </c>
      <c r="C44" s="502"/>
      <c r="D44" s="52"/>
      <c r="E44" s="52"/>
      <c r="F44" s="511"/>
      <c r="G44" s="452"/>
      <c r="H44" s="453"/>
      <c r="I44" s="531"/>
      <c r="J44" s="531"/>
      <c r="K44" s="531"/>
      <c r="L44" s="532"/>
      <c r="M44" s="531"/>
      <c r="N44" s="531"/>
      <c r="O44" s="531"/>
      <c r="P44" s="531"/>
      <c r="Q44" s="184"/>
    </row>
    <row r="45" spans="1:17" ht="15.75" customHeight="1">
      <c r="A45" s="496">
        <v>31</v>
      </c>
      <c r="B45" s="497" t="s">
        <v>20</v>
      </c>
      <c r="C45" s="502">
        <v>4864808</v>
      </c>
      <c r="D45" s="48" t="s">
        <v>13</v>
      </c>
      <c r="E45" s="49" t="s">
        <v>363</v>
      </c>
      <c r="F45" s="511">
        <v>200</v>
      </c>
      <c r="G45" s="452"/>
      <c r="H45" s="453"/>
      <c r="I45" s="531">
        <f>G45-H45</f>
        <v>0</v>
      </c>
      <c r="J45" s="531">
        <f>$F45*I45</f>
        <v>0</v>
      </c>
      <c r="K45" s="531">
        <f>J45/1000000</f>
        <v>0</v>
      </c>
      <c r="L45" s="452"/>
      <c r="M45" s="453"/>
      <c r="N45" s="531">
        <f>L45-M45</f>
        <v>0</v>
      </c>
      <c r="O45" s="531">
        <f>$F45*N45</f>
        <v>0</v>
      </c>
      <c r="P45" s="531">
        <f>O45/1000000</f>
        <v>0</v>
      </c>
      <c r="Q45" s="590" t="s">
        <v>417</v>
      </c>
    </row>
    <row r="46" spans="1:17" ht="15.75" customHeight="1">
      <c r="A46" s="496">
        <v>32</v>
      </c>
      <c r="B46" s="497" t="s">
        <v>21</v>
      </c>
      <c r="C46" s="502">
        <v>4864841</v>
      </c>
      <c r="D46" s="48" t="s">
        <v>13</v>
      </c>
      <c r="E46" s="49" t="s">
        <v>363</v>
      </c>
      <c r="F46" s="511">
        <v>1000</v>
      </c>
      <c r="G46" s="452">
        <v>12948</v>
      </c>
      <c r="H46" s="453">
        <v>12862</v>
      </c>
      <c r="I46" s="531">
        <f t="shared" si="6"/>
        <v>86</v>
      </c>
      <c r="J46" s="531">
        <f t="shared" si="3"/>
        <v>86000</v>
      </c>
      <c r="K46" s="531">
        <f t="shared" si="0"/>
        <v>0.086</v>
      </c>
      <c r="L46" s="452">
        <v>24254</v>
      </c>
      <c r="M46" s="453">
        <v>24028</v>
      </c>
      <c r="N46" s="531">
        <f t="shared" si="7"/>
        <v>226</v>
      </c>
      <c r="O46" s="531">
        <f t="shared" si="5"/>
        <v>226000</v>
      </c>
      <c r="P46" s="531">
        <f t="shared" si="1"/>
        <v>0.226</v>
      </c>
      <c r="Q46" s="184"/>
    </row>
    <row r="47" spans="1:17" ht="15.75" customHeight="1">
      <c r="A47" s="496"/>
      <c r="B47" s="499" t="s">
        <v>123</v>
      </c>
      <c r="C47" s="502"/>
      <c r="D47" s="48"/>
      <c r="E47" s="48"/>
      <c r="F47" s="511"/>
      <c r="G47" s="452"/>
      <c r="H47" s="453"/>
      <c r="I47" s="531"/>
      <c r="J47" s="531"/>
      <c r="K47" s="531"/>
      <c r="L47" s="532"/>
      <c r="M47" s="531"/>
      <c r="N47" s="531"/>
      <c r="O47" s="531"/>
      <c r="P47" s="531"/>
      <c r="Q47" s="184"/>
    </row>
    <row r="48" spans="1:17" ht="15.75" customHeight="1">
      <c r="A48" s="496">
        <v>33</v>
      </c>
      <c r="B48" s="497" t="s">
        <v>124</v>
      </c>
      <c r="C48" s="502">
        <v>4865134</v>
      </c>
      <c r="D48" s="48" t="s">
        <v>13</v>
      </c>
      <c r="E48" s="49" t="s">
        <v>363</v>
      </c>
      <c r="F48" s="511">
        <v>100</v>
      </c>
      <c r="G48" s="452">
        <v>87177</v>
      </c>
      <c r="H48" s="453">
        <v>85585</v>
      </c>
      <c r="I48" s="531">
        <f t="shared" si="6"/>
        <v>1592</v>
      </c>
      <c r="J48" s="531">
        <f t="shared" si="3"/>
        <v>159200</v>
      </c>
      <c r="K48" s="531">
        <f t="shared" si="0"/>
        <v>0.1592</v>
      </c>
      <c r="L48" s="452">
        <v>1707</v>
      </c>
      <c r="M48" s="453">
        <v>1663</v>
      </c>
      <c r="N48" s="531">
        <f t="shared" si="7"/>
        <v>44</v>
      </c>
      <c r="O48" s="531">
        <f t="shared" si="5"/>
        <v>4400</v>
      </c>
      <c r="P48" s="531">
        <f t="shared" si="1"/>
        <v>0.0044</v>
      </c>
      <c r="Q48" s="184"/>
    </row>
    <row r="49" spans="1:17" ht="15.75" customHeight="1" thickBot="1">
      <c r="A49" s="500">
        <v>34</v>
      </c>
      <c r="B49" s="433" t="s">
        <v>125</v>
      </c>
      <c r="C49" s="503">
        <v>4865135</v>
      </c>
      <c r="D49" s="57" t="s">
        <v>13</v>
      </c>
      <c r="E49" s="55" t="s">
        <v>363</v>
      </c>
      <c r="F49" s="513">
        <v>100</v>
      </c>
      <c r="G49" s="457">
        <v>53019</v>
      </c>
      <c r="H49" s="458">
        <v>52818</v>
      </c>
      <c r="I49" s="533">
        <f t="shared" si="6"/>
        <v>201</v>
      </c>
      <c r="J49" s="533">
        <f t="shared" si="3"/>
        <v>20100</v>
      </c>
      <c r="K49" s="533">
        <f t="shared" si="0"/>
        <v>0.0201</v>
      </c>
      <c r="L49" s="457">
        <v>999576</v>
      </c>
      <c r="M49" s="458">
        <v>999576</v>
      </c>
      <c r="N49" s="533">
        <f t="shared" si="7"/>
        <v>0</v>
      </c>
      <c r="O49" s="533">
        <f t="shared" si="5"/>
        <v>0</v>
      </c>
      <c r="P49" s="533">
        <f t="shared" si="1"/>
        <v>0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144</v>
      </c>
      <c r="F51" s="246"/>
      <c r="I51" s="19"/>
      <c r="J51" s="19"/>
      <c r="K51" s="539">
        <f>SUM(K8:K49)-K32</f>
        <v>0.32230000000000003</v>
      </c>
      <c r="N51" s="19"/>
      <c r="O51" s="19"/>
      <c r="P51" s="539">
        <f>SUM(P8:P49)-P32</f>
        <v>-4.261799999999996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145</v>
      </c>
      <c r="F53" s="246"/>
      <c r="I53" s="19"/>
      <c r="J53" s="19"/>
      <c r="K53" s="539">
        <f>SUM(K51:K52)</f>
        <v>0.32230000000000003</v>
      </c>
      <c r="N53" s="19"/>
      <c r="O53" s="19"/>
      <c r="P53" s="539">
        <f>SUM(P51:P52)</f>
        <v>-4.261799999999996</v>
      </c>
    </row>
    <row r="54" ht="15">
      <c r="F54" s="246"/>
    </row>
    <row r="55" spans="6:17" ht="15">
      <c r="F55" s="246"/>
      <c r="Q55" s="313" t="str">
        <f>NDPL!$Q$1</f>
        <v>DECEMBER-2011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262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01/01/12</v>
      </c>
      <c r="H59" s="41" t="str">
        <f>NDPL!H5</f>
        <v>INTIAL READING 01/12/11</v>
      </c>
      <c r="I59" s="41" t="s">
        <v>4</v>
      </c>
      <c r="J59" s="41" t="s">
        <v>5</v>
      </c>
      <c r="K59" s="41" t="s">
        <v>6</v>
      </c>
      <c r="L59" s="43" t="str">
        <f>NDPL!G5</f>
        <v>FINAL READING 01/01/12</v>
      </c>
      <c r="M59" s="41" t="str">
        <f>NDPL!H5</f>
        <v>INTIAL READING 01/12/11</v>
      </c>
      <c r="N59" s="41" t="s">
        <v>4</v>
      </c>
      <c r="O59" s="41" t="s">
        <v>5</v>
      </c>
      <c r="P59" s="41" t="s">
        <v>6</v>
      </c>
      <c r="Q59" s="42" t="s">
        <v>326</v>
      </c>
    </row>
    <row r="60" spans="1:16" ht="17.25" thickBot="1" thickTop="1">
      <c r="A60" s="22"/>
      <c r="B60" s="112"/>
      <c r="C60" s="22"/>
      <c r="D60" s="22"/>
      <c r="E60" s="22"/>
      <c r="F60" s="435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94"/>
      <c r="B61" s="495" t="s">
        <v>130</v>
      </c>
      <c r="C61" s="44"/>
      <c r="D61" s="44"/>
      <c r="E61" s="44"/>
      <c r="F61" s="436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96">
        <v>1</v>
      </c>
      <c r="B62" s="497" t="s">
        <v>16</v>
      </c>
      <c r="C62" s="502">
        <v>4864968</v>
      </c>
      <c r="D62" s="48" t="s">
        <v>13</v>
      </c>
      <c r="E62" s="49" t="s">
        <v>363</v>
      </c>
      <c r="F62" s="511">
        <v>-1000</v>
      </c>
      <c r="G62" s="452">
        <v>997628</v>
      </c>
      <c r="H62" s="453">
        <v>997697</v>
      </c>
      <c r="I62" s="453">
        <f>G62-H62</f>
        <v>-69</v>
      </c>
      <c r="J62" s="453">
        <f>$F62*I62</f>
        <v>69000</v>
      </c>
      <c r="K62" s="453">
        <f>J62/1000000</f>
        <v>0.069</v>
      </c>
      <c r="L62" s="452">
        <v>942711</v>
      </c>
      <c r="M62" s="453">
        <v>943877</v>
      </c>
      <c r="N62" s="453">
        <f>L62-M62</f>
        <v>-1166</v>
      </c>
      <c r="O62" s="453">
        <f>$F62*N62</f>
        <v>1166000</v>
      </c>
      <c r="P62" s="453">
        <f>O62/1000000</f>
        <v>1.166</v>
      </c>
      <c r="Q62" s="184"/>
    </row>
    <row r="63" spans="1:17" ht="15.75" customHeight="1">
      <c r="A63" s="496">
        <v>2</v>
      </c>
      <c r="B63" s="497" t="s">
        <v>17</v>
      </c>
      <c r="C63" s="502">
        <v>4864980</v>
      </c>
      <c r="D63" s="48" t="s">
        <v>13</v>
      </c>
      <c r="E63" s="49" t="s">
        <v>363</v>
      </c>
      <c r="F63" s="511">
        <v>-1000</v>
      </c>
      <c r="G63" s="452">
        <v>15596</v>
      </c>
      <c r="H63" s="453">
        <v>15608</v>
      </c>
      <c r="I63" s="453">
        <f>G63-H63</f>
        <v>-12</v>
      </c>
      <c r="J63" s="453">
        <f>$F63*I63</f>
        <v>12000</v>
      </c>
      <c r="K63" s="453">
        <f>J63/1000000</f>
        <v>0.012</v>
      </c>
      <c r="L63" s="452">
        <v>961235</v>
      </c>
      <c r="M63" s="453">
        <v>962478</v>
      </c>
      <c r="N63" s="453">
        <f>L63-M63</f>
        <v>-1243</v>
      </c>
      <c r="O63" s="453">
        <f>$F63*N63</f>
        <v>1243000</v>
      </c>
      <c r="P63" s="453">
        <f>O63/1000000</f>
        <v>1.243</v>
      </c>
      <c r="Q63" s="184"/>
    </row>
    <row r="64" spans="1:17" ht="15.75" customHeight="1">
      <c r="A64" s="496">
        <v>3</v>
      </c>
      <c r="B64" s="497" t="s">
        <v>18</v>
      </c>
      <c r="C64" s="502">
        <v>4864981</v>
      </c>
      <c r="D64" s="48" t="s">
        <v>13</v>
      </c>
      <c r="E64" s="49" t="s">
        <v>363</v>
      </c>
      <c r="F64" s="511">
        <v>-1000</v>
      </c>
      <c r="G64" s="452">
        <v>13977</v>
      </c>
      <c r="H64" s="453">
        <v>14099</v>
      </c>
      <c r="I64" s="453">
        <f>G64-H64</f>
        <v>-122</v>
      </c>
      <c r="J64" s="453">
        <f>$F64*I64</f>
        <v>122000</v>
      </c>
      <c r="K64" s="453">
        <f>J64/1000000</f>
        <v>0.122</v>
      </c>
      <c r="L64" s="452">
        <v>948849</v>
      </c>
      <c r="M64" s="453">
        <v>949921</v>
      </c>
      <c r="N64" s="453">
        <f>L64-M64</f>
        <v>-1072</v>
      </c>
      <c r="O64" s="453">
        <f>$F64*N64</f>
        <v>1072000</v>
      </c>
      <c r="P64" s="453">
        <f>O64/1000000</f>
        <v>1.072</v>
      </c>
      <c r="Q64" s="184"/>
    </row>
    <row r="65" spans="1:17" ht="15.75" customHeight="1">
      <c r="A65" s="496"/>
      <c r="B65" s="498" t="s">
        <v>131</v>
      </c>
      <c r="C65" s="502"/>
      <c r="D65" s="52"/>
      <c r="E65" s="52"/>
      <c r="F65" s="511"/>
      <c r="G65" s="452"/>
      <c r="H65" s="453"/>
      <c r="I65" s="534"/>
      <c r="J65" s="534"/>
      <c r="K65" s="534"/>
      <c r="L65" s="452"/>
      <c r="M65" s="534"/>
      <c r="N65" s="534"/>
      <c r="O65" s="534"/>
      <c r="P65" s="534"/>
      <c r="Q65" s="184"/>
    </row>
    <row r="66" spans="1:17" ht="15.75" customHeight="1">
      <c r="A66" s="496">
        <v>4</v>
      </c>
      <c r="B66" s="497" t="s">
        <v>132</v>
      </c>
      <c r="C66" s="502">
        <v>4864915</v>
      </c>
      <c r="D66" s="48" t="s">
        <v>13</v>
      </c>
      <c r="E66" s="49" t="s">
        <v>363</v>
      </c>
      <c r="F66" s="511">
        <v>-1000</v>
      </c>
      <c r="G66" s="452">
        <v>955437</v>
      </c>
      <c r="H66" s="453">
        <v>957462</v>
      </c>
      <c r="I66" s="534">
        <f aca="true" t="shared" si="8" ref="I66:I71">G66-H66</f>
        <v>-2025</v>
      </c>
      <c r="J66" s="534">
        <f aca="true" t="shared" si="9" ref="J66:J71">$F66*I66</f>
        <v>2025000</v>
      </c>
      <c r="K66" s="534">
        <f aca="true" t="shared" si="10" ref="K66:K71">J66/1000000</f>
        <v>2.025</v>
      </c>
      <c r="L66" s="452">
        <v>993732</v>
      </c>
      <c r="M66" s="453">
        <v>993732</v>
      </c>
      <c r="N66" s="534">
        <f aca="true" t="shared" si="11" ref="N66:N71">L66-M66</f>
        <v>0</v>
      </c>
      <c r="O66" s="534">
        <f aca="true" t="shared" si="12" ref="O66:O71">$F66*N66</f>
        <v>0</v>
      </c>
      <c r="P66" s="534">
        <f aca="true" t="shared" si="13" ref="P66:P71">O66/1000000</f>
        <v>0</v>
      </c>
      <c r="Q66" s="184"/>
    </row>
    <row r="67" spans="1:17" ht="15.75" customHeight="1">
      <c r="A67" s="496">
        <v>5</v>
      </c>
      <c r="B67" s="497" t="s">
        <v>133</v>
      </c>
      <c r="C67" s="502">
        <v>4864993</v>
      </c>
      <c r="D67" s="48" t="s">
        <v>13</v>
      </c>
      <c r="E67" s="49" t="s">
        <v>363</v>
      </c>
      <c r="F67" s="511">
        <v>-1000</v>
      </c>
      <c r="G67" s="452">
        <v>946356</v>
      </c>
      <c r="H67" s="453">
        <v>948417</v>
      </c>
      <c r="I67" s="534">
        <f t="shared" si="8"/>
        <v>-2061</v>
      </c>
      <c r="J67" s="534">
        <f t="shared" si="9"/>
        <v>2061000</v>
      </c>
      <c r="K67" s="534">
        <f t="shared" si="10"/>
        <v>2.061</v>
      </c>
      <c r="L67" s="452">
        <v>992021</v>
      </c>
      <c r="M67" s="453">
        <v>992021</v>
      </c>
      <c r="N67" s="534">
        <f t="shared" si="11"/>
        <v>0</v>
      </c>
      <c r="O67" s="534">
        <f t="shared" si="12"/>
        <v>0</v>
      </c>
      <c r="P67" s="534">
        <f t="shared" si="13"/>
        <v>0</v>
      </c>
      <c r="Q67" s="184"/>
    </row>
    <row r="68" spans="1:17" ht="15.75" customHeight="1">
      <c r="A68" s="496">
        <v>6</v>
      </c>
      <c r="B68" s="497" t="s">
        <v>134</v>
      </c>
      <c r="C68" s="502">
        <v>4864914</v>
      </c>
      <c r="D68" s="48" t="s">
        <v>13</v>
      </c>
      <c r="E68" s="49" t="s">
        <v>363</v>
      </c>
      <c r="F68" s="511">
        <v>-1000</v>
      </c>
      <c r="G68" s="452">
        <v>999573</v>
      </c>
      <c r="H68" s="453">
        <v>999709</v>
      </c>
      <c r="I68" s="534">
        <f t="shared" si="8"/>
        <v>-136</v>
      </c>
      <c r="J68" s="534">
        <f t="shared" si="9"/>
        <v>136000</v>
      </c>
      <c r="K68" s="534">
        <f t="shared" si="10"/>
        <v>0.136</v>
      </c>
      <c r="L68" s="452">
        <v>994246</v>
      </c>
      <c r="M68" s="453">
        <v>994530</v>
      </c>
      <c r="N68" s="534">
        <f t="shared" si="11"/>
        <v>-284</v>
      </c>
      <c r="O68" s="534">
        <f t="shared" si="12"/>
        <v>284000</v>
      </c>
      <c r="P68" s="534">
        <f t="shared" si="13"/>
        <v>0.284</v>
      </c>
      <c r="Q68" s="184"/>
    </row>
    <row r="69" spans="1:17" ht="15.75" customHeight="1">
      <c r="A69" s="496">
        <v>7</v>
      </c>
      <c r="B69" s="497" t="s">
        <v>135</v>
      </c>
      <c r="C69" s="502">
        <v>4865167</v>
      </c>
      <c r="D69" s="48" t="s">
        <v>13</v>
      </c>
      <c r="E69" s="49" t="s">
        <v>363</v>
      </c>
      <c r="F69" s="511">
        <v>-1000</v>
      </c>
      <c r="G69" s="452">
        <v>1340</v>
      </c>
      <c r="H69" s="453">
        <v>1382</v>
      </c>
      <c r="I69" s="534">
        <f t="shared" si="8"/>
        <v>-42</v>
      </c>
      <c r="J69" s="534">
        <f t="shared" si="9"/>
        <v>42000</v>
      </c>
      <c r="K69" s="534">
        <f t="shared" si="10"/>
        <v>0.042</v>
      </c>
      <c r="L69" s="452">
        <v>984032</v>
      </c>
      <c r="M69" s="453">
        <v>984339</v>
      </c>
      <c r="N69" s="534">
        <f t="shared" si="11"/>
        <v>-307</v>
      </c>
      <c r="O69" s="534">
        <f t="shared" si="12"/>
        <v>307000</v>
      </c>
      <c r="P69" s="534">
        <f t="shared" si="13"/>
        <v>0.307</v>
      </c>
      <c r="Q69" s="184"/>
    </row>
    <row r="70" spans="1:17" s="92" customFormat="1" ht="15">
      <c r="A70" s="592">
        <v>8</v>
      </c>
      <c r="B70" s="716" t="s">
        <v>136</v>
      </c>
      <c r="C70" s="717">
        <v>4864893</v>
      </c>
      <c r="D70" s="77" t="s">
        <v>13</v>
      </c>
      <c r="E70" s="78" t="s">
        <v>363</v>
      </c>
      <c r="F70" s="593">
        <v>-2000</v>
      </c>
      <c r="G70" s="452">
        <v>998829</v>
      </c>
      <c r="H70" s="453">
        <v>999028</v>
      </c>
      <c r="I70" s="534">
        <f>G70-H70</f>
        <v>-199</v>
      </c>
      <c r="J70" s="534">
        <f t="shared" si="9"/>
        <v>398000</v>
      </c>
      <c r="K70" s="534">
        <f t="shared" si="10"/>
        <v>0.398</v>
      </c>
      <c r="L70" s="452">
        <v>990435</v>
      </c>
      <c r="M70" s="453">
        <v>990694</v>
      </c>
      <c r="N70" s="534">
        <f>L70-M70</f>
        <v>-259</v>
      </c>
      <c r="O70" s="534">
        <f t="shared" si="12"/>
        <v>518000</v>
      </c>
      <c r="P70" s="534">
        <f t="shared" si="13"/>
        <v>0.518</v>
      </c>
      <c r="Q70" s="594"/>
    </row>
    <row r="71" spans="1:17" ht="15.75" customHeight="1">
      <c r="A71" s="496">
        <v>9</v>
      </c>
      <c r="B71" s="497" t="s">
        <v>137</v>
      </c>
      <c r="C71" s="502">
        <v>4864918</v>
      </c>
      <c r="D71" s="48" t="s">
        <v>13</v>
      </c>
      <c r="E71" s="49" t="s">
        <v>363</v>
      </c>
      <c r="F71" s="511">
        <v>-1000</v>
      </c>
      <c r="G71" s="452"/>
      <c r="H71" s="453"/>
      <c r="I71" s="534">
        <f t="shared" si="8"/>
        <v>0</v>
      </c>
      <c r="J71" s="534">
        <f t="shared" si="9"/>
        <v>0</v>
      </c>
      <c r="K71" s="534">
        <f t="shared" si="10"/>
        <v>0</v>
      </c>
      <c r="L71" s="452"/>
      <c r="M71" s="453"/>
      <c r="N71" s="534">
        <f t="shared" si="11"/>
        <v>0</v>
      </c>
      <c r="O71" s="534">
        <f t="shared" si="12"/>
        <v>0</v>
      </c>
      <c r="P71" s="534">
        <f t="shared" si="13"/>
        <v>0</v>
      </c>
      <c r="Q71" s="184" t="s">
        <v>417</v>
      </c>
    </row>
    <row r="72" spans="1:17" ht="15.75" customHeight="1">
      <c r="A72" s="496"/>
      <c r="B72" s="499" t="s">
        <v>138</v>
      </c>
      <c r="C72" s="502"/>
      <c r="D72" s="48"/>
      <c r="E72" s="48"/>
      <c r="F72" s="511"/>
      <c r="G72" s="452"/>
      <c r="H72" s="453"/>
      <c r="I72" s="534"/>
      <c r="J72" s="534"/>
      <c r="K72" s="534"/>
      <c r="L72" s="452"/>
      <c r="M72" s="534"/>
      <c r="N72" s="534"/>
      <c r="O72" s="534"/>
      <c r="P72" s="534"/>
      <c r="Q72" s="184"/>
    </row>
    <row r="73" spans="1:17" ht="15.75" customHeight="1">
      <c r="A73" s="496">
        <v>10</v>
      </c>
      <c r="B73" s="497" t="s">
        <v>139</v>
      </c>
      <c r="C73" s="502">
        <v>4864916</v>
      </c>
      <c r="D73" s="48" t="s">
        <v>13</v>
      </c>
      <c r="E73" s="49" t="s">
        <v>363</v>
      </c>
      <c r="F73" s="511">
        <v>-1000</v>
      </c>
      <c r="G73" s="452">
        <v>12753</v>
      </c>
      <c r="H73" s="453">
        <v>12797</v>
      </c>
      <c r="I73" s="534">
        <f>G73-H73</f>
        <v>-44</v>
      </c>
      <c r="J73" s="534">
        <f>$F73*I73</f>
        <v>44000</v>
      </c>
      <c r="K73" s="534">
        <f>J73/1000000</f>
        <v>0.044</v>
      </c>
      <c r="L73" s="452">
        <v>957689</v>
      </c>
      <c r="M73" s="453">
        <v>958342</v>
      </c>
      <c r="N73" s="534">
        <f>L73-M73</f>
        <v>-653</v>
      </c>
      <c r="O73" s="534">
        <f>$F73*N73</f>
        <v>653000</v>
      </c>
      <c r="P73" s="536">
        <f>O73/1000000</f>
        <v>0.653</v>
      </c>
      <c r="Q73" s="184"/>
    </row>
    <row r="74" spans="1:17" ht="15.75" customHeight="1">
      <c r="A74" s="496">
        <v>11</v>
      </c>
      <c r="B74" s="497" t="s">
        <v>140</v>
      </c>
      <c r="C74" s="502">
        <v>4864917</v>
      </c>
      <c r="D74" s="48" t="s">
        <v>13</v>
      </c>
      <c r="E74" s="49" t="s">
        <v>363</v>
      </c>
      <c r="F74" s="511">
        <v>-1000</v>
      </c>
      <c r="G74" s="452">
        <v>968022</v>
      </c>
      <c r="H74" s="453">
        <v>968608</v>
      </c>
      <c r="I74" s="534">
        <f>G74-H74</f>
        <v>-586</v>
      </c>
      <c r="J74" s="534">
        <f>$F74*I74</f>
        <v>586000</v>
      </c>
      <c r="K74" s="534">
        <f>J74/1000000</f>
        <v>0.586</v>
      </c>
      <c r="L74" s="452">
        <v>903775</v>
      </c>
      <c r="M74" s="453">
        <v>906340</v>
      </c>
      <c r="N74" s="534">
        <f>L74-M74</f>
        <v>-2565</v>
      </c>
      <c r="O74" s="534">
        <f>$F74*N74</f>
        <v>2565000</v>
      </c>
      <c r="P74" s="536">
        <f>O74/1000000</f>
        <v>2.565</v>
      </c>
      <c r="Q74" s="184"/>
    </row>
    <row r="75" spans="1:17" ht="15.75" customHeight="1">
      <c r="A75" s="496"/>
      <c r="B75" s="498" t="s">
        <v>141</v>
      </c>
      <c r="C75" s="502"/>
      <c r="D75" s="52"/>
      <c r="E75" s="52"/>
      <c r="F75" s="511"/>
      <c r="G75" s="452"/>
      <c r="H75" s="453"/>
      <c r="I75" s="534"/>
      <c r="J75" s="534"/>
      <c r="K75" s="534"/>
      <c r="L75" s="452"/>
      <c r="M75" s="534"/>
      <c r="N75" s="534"/>
      <c r="O75" s="534"/>
      <c r="P75" s="534"/>
      <c r="Q75" s="184"/>
    </row>
    <row r="76" spans="1:17" ht="15.75" customHeight="1">
      <c r="A76" s="496">
        <v>12</v>
      </c>
      <c r="B76" s="497" t="s">
        <v>142</v>
      </c>
      <c r="C76" s="502">
        <v>4865053</v>
      </c>
      <c r="D76" s="48" t="s">
        <v>13</v>
      </c>
      <c r="E76" s="49" t="s">
        <v>363</v>
      </c>
      <c r="F76" s="511">
        <v>-1000</v>
      </c>
      <c r="G76" s="452">
        <v>21368</v>
      </c>
      <c r="H76" s="453">
        <v>21363</v>
      </c>
      <c r="I76" s="534">
        <f>G76-H76</f>
        <v>5</v>
      </c>
      <c r="J76" s="534">
        <f>$F76*I76</f>
        <v>-5000</v>
      </c>
      <c r="K76" s="534">
        <f>J76/1000000</f>
        <v>-0.005</v>
      </c>
      <c r="L76" s="452">
        <v>27349</v>
      </c>
      <c r="M76" s="453">
        <v>27127</v>
      </c>
      <c r="N76" s="534">
        <f>L76-M76</f>
        <v>222</v>
      </c>
      <c r="O76" s="534">
        <f>$F76*N76</f>
        <v>-222000</v>
      </c>
      <c r="P76" s="534">
        <f>O76/1000000</f>
        <v>-0.222</v>
      </c>
      <c r="Q76" s="184"/>
    </row>
    <row r="77" spans="1:17" ht="15.75" customHeight="1">
      <c r="A77" s="496">
        <v>13</v>
      </c>
      <c r="B77" s="497" t="s">
        <v>143</v>
      </c>
      <c r="C77" s="502">
        <v>4864986</v>
      </c>
      <c r="D77" s="48" t="s">
        <v>13</v>
      </c>
      <c r="E77" s="49" t="s">
        <v>363</v>
      </c>
      <c r="F77" s="511">
        <v>-1000</v>
      </c>
      <c r="G77" s="452">
        <v>19083</v>
      </c>
      <c r="H77" s="453">
        <v>19047</v>
      </c>
      <c r="I77" s="453">
        <f>G77-H77</f>
        <v>36</v>
      </c>
      <c r="J77" s="453">
        <f>$F77*I77</f>
        <v>-36000</v>
      </c>
      <c r="K77" s="453">
        <f>J77/1000000</f>
        <v>-0.036</v>
      </c>
      <c r="L77" s="452">
        <v>36513</v>
      </c>
      <c r="M77" s="453">
        <v>36353</v>
      </c>
      <c r="N77" s="453">
        <f>L77-M77</f>
        <v>160</v>
      </c>
      <c r="O77" s="453">
        <f>$F77*N77</f>
        <v>-160000</v>
      </c>
      <c r="P77" s="453">
        <f>O77/1000000</f>
        <v>-0.16</v>
      </c>
      <c r="Q77" s="184"/>
    </row>
    <row r="78" spans="1:17" ht="15.75" customHeight="1">
      <c r="A78" s="496"/>
      <c r="B78" s="499" t="s">
        <v>148</v>
      </c>
      <c r="C78" s="502"/>
      <c r="D78" s="48"/>
      <c r="E78" s="48"/>
      <c r="F78" s="511"/>
      <c r="G78" s="535"/>
      <c r="H78" s="453"/>
      <c r="I78" s="453"/>
      <c r="J78" s="453"/>
      <c r="K78" s="453"/>
      <c r="L78" s="535"/>
      <c r="M78" s="453"/>
      <c r="N78" s="453"/>
      <c r="O78" s="453"/>
      <c r="P78" s="453"/>
      <c r="Q78" s="184"/>
    </row>
    <row r="79" spans="1:17" ht="15.75" customHeight="1" thickBot="1">
      <c r="A79" s="500">
        <v>14</v>
      </c>
      <c r="B79" s="501" t="s">
        <v>149</v>
      </c>
      <c r="C79" s="503">
        <v>4902528</v>
      </c>
      <c r="D79" s="113" t="s">
        <v>13</v>
      </c>
      <c r="E79" s="55" t="s">
        <v>363</v>
      </c>
      <c r="F79" s="513">
        <v>100</v>
      </c>
      <c r="G79" s="457">
        <v>11525</v>
      </c>
      <c r="H79" s="458">
        <v>11525</v>
      </c>
      <c r="I79" s="458">
        <f>G79-H79</f>
        <v>0</v>
      </c>
      <c r="J79" s="458">
        <f>$F79*I79</f>
        <v>0</v>
      </c>
      <c r="K79" s="458">
        <f>J79/1000000</f>
        <v>0</v>
      </c>
      <c r="L79" s="457">
        <v>4086</v>
      </c>
      <c r="M79" s="458">
        <v>4086</v>
      </c>
      <c r="N79" s="458">
        <f>L79-M79</f>
        <v>0</v>
      </c>
      <c r="O79" s="458">
        <f>$F79*N79</f>
        <v>0</v>
      </c>
      <c r="P79" s="458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4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264</v>
      </c>
      <c r="F81" s="246"/>
      <c r="I81" s="19"/>
      <c r="J81" s="19"/>
      <c r="K81" s="493">
        <f>SUM(K62:K79)</f>
        <v>5.454</v>
      </c>
      <c r="L81" s="21"/>
      <c r="N81" s="19"/>
      <c r="O81" s="19"/>
      <c r="P81" s="493">
        <f>SUM(P62:P79)</f>
        <v>7.425999999999999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151</v>
      </c>
      <c r="F83" s="246"/>
      <c r="I83" s="19"/>
      <c r="J83" s="19"/>
      <c r="K83" s="493">
        <f>SUM(K81:K82)</f>
        <v>5.454</v>
      </c>
      <c r="L83" s="21"/>
      <c r="N83" s="19"/>
      <c r="O83" s="19"/>
      <c r="P83" s="493">
        <f>SUM(P81:P82)</f>
        <v>7.425999999999999</v>
      </c>
    </row>
    <row r="84" spans="6:18" ht="15">
      <c r="F84" s="246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DECEMBER-2011</v>
      </c>
      <c r="R86" s="313"/>
    </row>
    <row r="87" spans="1:16" ht="18.75" thickBot="1">
      <c r="A87" s="404" t="s">
        <v>263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01/01/12</v>
      </c>
      <c r="H88" s="41" t="str">
        <f>NDPL!H5</f>
        <v>INTIAL READING 01/12/11</v>
      </c>
      <c r="I88" s="41" t="s">
        <v>4</v>
      </c>
      <c r="J88" s="41" t="s">
        <v>5</v>
      </c>
      <c r="K88" s="41" t="s">
        <v>6</v>
      </c>
      <c r="L88" s="43" t="str">
        <f>NDPL!G5</f>
        <v>FINAL READING 01/01/12</v>
      </c>
      <c r="M88" s="41" t="str">
        <f>NDPL!H5</f>
        <v>INTIAL READING 01/12/11</v>
      </c>
      <c r="N88" s="41" t="s">
        <v>4</v>
      </c>
      <c r="O88" s="41" t="s">
        <v>5</v>
      </c>
      <c r="P88" s="41" t="s">
        <v>6</v>
      </c>
      <c r="Q88" s="42" t="s">
        <v>326</v>
      </c>
    </row>
    <row r="89" spans="1:16" ht="17.25" thickBot="1" thickTop="1">
      <c r="A89" s="6"/>
      <c r="B89" s="51"/>
      <c r="C89" s="4"/>
      <c r="D89" s="4"/>
      <c r="E89" s="4"/>
      <c r="F89" s="437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94"/>
      <c r="B90" s="505" t="s">
        <v>35</v>
      </c>
      <c r="C90" s="506"/>
      <c r="D90" s="104"/>
      <c r="E90" s="114"/>
      <c r="F90" s="438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96">
        <v>1</v>
      </c>
      <c r="B91" s="497" t="s">
        <v>36</v>
      </c>
      <c r="C91" s="502">
        <v>4864889</v>
      </c>
      <c r="D91" s="48" t="s">
        <v>13</v>
      </c>
      <c r="E91" s="49" t="s">
        <v>363</v>
      </c>
      <c r="F91" s="511">
        <v>-1000</v>
      </c>
      <c r="G91" s="452">
        <v>991185</v>
      </c>
      <c r="H91" s="453">
        <v>991111</v>
      </c>
      <c r="I91" s="531">
        <f>G91-H91</f>
        <v>74</v>
      </c>
      <c r="J91" s="531">
        <f aca="true" t="shared" si="14" ref="J91:J100">$F91*I91</f>
        <v>-74000</v>
      </c>
      <c r="K91" s="531">
        <f aca="true" t="shared" si="15" ref="K91:K100">J91/1000000</f>
        <v>-0.074</v>
      </c>
      <c r="L91" s="452">
        <v>998458</v>
      </c>
      <c r="M91" s="453">
        <v>998457</v>
      </c>
      <c r="N91" s="453">
        <f>L91-M91</f>
        <v>1</v>
      </c>
      <c r="O91" s="453">
        <f aca="true" t="shared" si="16" ref="O91:O100">$F91*N91</f>
        <v>-1000</v>
      </c>
      <c r="P91" s="453">
        <f aca="true" t="shared" si="17" ref="P91:P100">O91/1000000</f>
        <v>-0.001</v>
      </c>
      <c r="Q91" s="184"/>
    </row>
    <row r="92" spans="1:17" ht="15.75" customHeight="1">
      <c r="A92" s="496">
        <v>2</v>
      </c>
      <c r="B92" s="497" t="s">
        <v>37</v>
      </c>
      <c r="C92" s="502">
        <v>5128405</v>
      </c>
      <c r="D92" s="48" t="s">
        <v>13</v>
      </c>
      <c r="E92" s="49" t="s">
        <v>363</v>
      </c>
      <c r="F92" s="511">
        <v>-500</v>
      </c>
      <c r="G92" s="452">
        <v>999601</v>
      </c>
      <c r="H92" s="453">
        <v>999474</v>
      </c>
      <c r="I92" s="356">
        <f aca="true" t="shared" si="18" ref="I92:I98">G92-H92</f>
        <v>127</v>
      </c>
      <c r="J92" s="356">
        <f t="shared" si="14"/>
        <v>-63500</v>
      </c>
      <c r="K92" s="356">
        <f t="shared" si="15"/>
        <v>-0.0635</v>
      </c>
      <c r="L92" s="452">
        <v>999824</v>
      </c>
      <c r="M92" s="453">
        <v>999815</v>
      </c>
      <c r="N92" s="453">
        <f aca="true" t="shared" si="19" ref="N92:N98">L92-M92</f>
        <v>9</v>
      </c>
      <c r="O92" s="453">
        <f t="shared" si="16"/>
        <v>-4500</v>
      </c>
      <c r="P92" s="453">
        <f t="shared" si="17"/>
        <v>-0.0045</v>
      </c>
      <c r="Q92" s="184"/>
    </row>
    <row r="93" spans="1:17" ht="15.75" customHeight="1">
      <c r="A93" s="496"/>
      <c r="B93" s="499" t="s">
        <v>399</v>
      </c>
      <c r="C93" s="502"/>
      <c r="D93" s="48"/>
      <c r="E93" s="49"/>
      <c r="F93" s="511"/>
      <c r="G93" s="537"/>
      <c r="H93" s="531"/>
      <c r="I93" s="531"/>
      <c r="J93" s="531"/>
      <c r="K93" s="531"/>
      <c r="L93" s="452"/>
      <c r="M93" s="453"/>
      <c r="N93" s="453"/>
      <c r="O93" s="453"/>
      <c r="P93" s="453"/>
      <c r="Q93" s="184"/>
    </row>
    <row r="94" spans="1:17" ht="15">
      <c r="A94" s="496">
        <v>3</v>
      </c>
      <c r="B94" s="432" t="s">
        <v>115</v>
      </c>
      <c r="C94" s="502">
        <v>4865136</v>
      </c>
      <c r="D94" s="52" t="s">
        <v>13</v>
      </c>
      <c r="E94" s="49" t="s">
        <v>363</v>
      </c>
      <c r="F94" s="511">
        <v>-200</v>
      </c>
      <c r="G94" s="452">
        <v>20451</v>
      </c>
      <c r="H94" s="453">
        <v>19184</v>
      </c>
      <c r="I94" s="531">
        <f>G94-H94</f>
        <v>1267</v>
      </c>
      <c r="J94" s="531">
        <f t="shared" si="14"/>
        <v>-253400</v>
      </c>
      <c r="K94" s="531">
        <f t="shared" si="15"/>
        <v>-0.2534</v>
      </c>
      <c r="L94" s="452">
        <v>62321</v>
      </c>
      <c r="M94" s="453">
        <v>62309</v>
      </c>
      <c r="N94" s="453">
        <f>L94-M94</f>
        <v>12</v>
      </c>
      <c r="O94" s="453">
        <f t="shared" si="16"/>
        <v>-2400</v>
      </c>
      <c r="P94" s="456">
        <f t="shared" si="17"/>
        <v>-0.0024</v>
      </c>
      <c r="Q94" s="597"/>
    </row>
    <row r="95" spans="1:17" ht="15.75" customHeight="1">
      <c r="A95" s="496">
        <v>4</v>
      </c>
      <c r="B95" s="497" t="s">
        <v>116</v>
      </c>
      <c r="C95" s="502">
        <v>4865137</v>
      </c>
      <c r="D95" s="48" t="s">
        <v>13</v>
      </c>
      <c r="E95" s="49" t="s">
        <v>363</v>
      </c>
      <c r="F95" s="511">
        <v>-100</v>
      </c>
      <c r="G95" s="452">
        <v>26326</v>
      </c>
      <c r="H95" s="453">
        <v>23609</v>
      </c>
      <c r="I95" s="531">
        <f t="shared" si="18"/>
        <v>2717</v>
      </c>
      <c r="J95" s="531">
        <f t="shared" si="14"/>
        <v>-271700</v>
      </c>
      <c r="K95" s="531">
        <f t="shared" si="15"/>
        <v>-0.2717</v>
      </c>
      <c r="L95" s="452">
        <v>121106</v>
      </c>
      <c r="M95" s="453">
        <v>121060</v>
      </c>
      <c r="N95" s="453">
        <f t="shared" si="19"/>
        <v>46</v>
      </c>
      <c r="O95" s="453">
        <f t="shared" si="16"/>
        <v>-4600</v>
      </c>
      <c r="P95" s="453">
        <f t="shared" si="17"/>
        <v>-0.0046</v>
      </c>
      <c r="Q95" s="184"/>
    </row>
    <row r="96" spans="1:17" ht="15">
      <c r="A96" s="496">
        <v>5</v>
      </c>
      <c r="B96" s="497" t="s">
        <v>117</v>
      </c>
      <c r="C96" s="502">
        <v>4865138</v>
      </c>
      <c r="D96" s="48" t="s">
        <v>13</v>
      </c>
      <c r="E96" s="49" t="s">
        <v>363</v>
      </c>
      <c r="F96" s="511">
        <v>-200</v>
      </c>
      <c r="G96" s="455">
        <v>990875</v>
      </c>
      <c r="H96" s="456">
        <v>991807</v>
      </c>
      <c r="I96" s="356">
        <f>G96-H96</f>
        <v>-932</v>
      </c>
      <c r="J96" s="356">
        <f t="shared" si="14"/>
        <v>186400</v>
      </c>
      <c r="K96" s="356">
        <f t="shared" si="15"/>
        <v>0.1864</v>
      </c>
      <c r="L96" s="455">
        <v>4238</v>
      </c>
      <c r="M96" s="456">
        <v>4243</v>
      </c>
      <c r="N96" s="456">
        <f>L96-M96</f>
        <v>-5</v>
      </c>
      <c r="O96" s="456">
        <f t="shared" si="16"/>
        <v>1000</v>
      </c>
      <c r="P96" s="456">
        <f t="shared" si="17"/>
        <v>0.001</v>
      </c>
      <c r="Q96" s="723"/>
    </row>
    <row r="97" spans="1:17" ht="15.75" customHeight="1">
      <c r="A97" s="496">
        <v>6</v>
      </c>
      <c r="B97" s="497" t="s">
        <v>118</v>
      </c>
      <c r="C97" s="502">
        <v>4865139</v>
      </c>
      <c r="D97" s="48" t="s">
        <v>13</v>
      </c>
      <c r="E97" s="49" t="s">
        <v>363</v>
      </c>
      <c r="F97" s="511">
        <v>-100</v>
      </c>
      <c r="G97" s="452">
        <v>38971</v>
      </c>
      <c r="H97" s="453">
        <v>35172</v>
      </c>
      <c r="I97" s="531">
        <f t="shared" si="18"/>
        <v>3799</v>
      </c>
      <c r="J97" s="531">
        <f t="shared" si="14"/>
        <v>-379900</v>
      </c>
      <c r="K97" s="531">
        <f t="shared" si="15"/>
        <v>-0.3799</v>
      </c>
      <c r="L97" s="452">
        <v>80095</v>
      </c>
      <c r="M97" s="453">
        <v>80036</v>
      </c>
      <c r="N97" s="453">
        <f t="shared" si="19"/>
        <v>59</v>
      </c>
      <c r="O97" s="453">
        <f t="shared" si="16"/>
        <v>-5900</v>
      </c>
      <c r="P97" s="453">
        <f t="shared" si="17"/>
        <v>-0.0059</v>
      </c>
      <c r="Q97" s="184"/>
    </row>
    <row r="98" spans="1:17" ht="15.75" customHeight="1">
      <c r="A98" s="496">
        <v>7</v>
      </c>
      <c r="B98" s="497" t="s">
        <v>119</v>
      </c>
      <c r="C98" s="502">
        <v>4864948</v>
      </c>
      <c r="D98" s="48" t="s">
        <v>13</v>
      </c>
      <c r="E98" s="49" t="s">
        <v>363</v>
      </c>
      <c r="F98" s="511">
        <v>-1000</v>
      </c>
      <c r="G98" s="452">
        <v>63631</v>
      </c>
      <c r="H98" s="453">
        <v>63548</v>
      </c>
      <c r="I98" s="531">
        <f t="shared" si="18"/>
        <v>83</v>
      </c>
      <c r="J98" s="531">
        <f t="shared" si="14"/>
        <v>-83000</v>
      </c>
      <c r="K98" s="531">
        <f t="shared" si="15"/>
        <v>-0.083</v>
      </c>
      <c r="L98" s="452">
        <v>232</v>
      </c>
      <c r="M98" s="453">
        <v>232</v>
      </c>
      <c r="N98" s="453">
        <f t="shared" si="19"/>
        <v>0</v>
      </c>
      <c r="O98" s="453">
        <f t="shared" si="16"/>
        <v>0</v>
      </c>
      <c r="P98" s="453">
        <f t="shared" si="17"/>
        <v>0</v>
      </c>
      <c r="Q98" s="184"/>
    </row>
    <row r="99" spans="1:17" ht="15.75" customHeight="1">
      <c r="A99" s="496">
        <v>8</v>
      </c>
      <c r="B99" s="497" t="s">
        <v>393</v>
      </c>
      <c r="C99" s="502">
        <v>4864949</v>
      </c>
      <c r="D99" s="48" t="s">
        <v>13</v>
      </c>
      <c r="E99" s="49" t="s">
        <v>363</v>
      </c>
      <c r="F99" s="511">
        <v>-1000</v>
      </c>
      <c r="G99" s="452">
        <v>2788</v>
      </c>
      <c r="H99" s="453">
        <v>1240</v>
      </c>
      <c r="I99" s="531">
        <f>G99-H99</f>
        <v>1548</v>
      </c>
      <c r="J99" s="531">
        <f t="shared" si="14"/>
        <v>-1548000</v>
      </c>
      <c r="K99" s="531">
        <f t="shared" si="15"/>
        <v>-1.548</v>
      </c>
      <c r="L99" s="452">
        <v>53</v>
      </c>
      <c r="M99" s="453">
        <v>53</v>
      </c>
      <c r="N99" s="453">
        <f>L99-M99</f>
        <v>0</v>
      </c>
      <c r="O99" s="453">
        <f t="shared" si="16"/>
        <v>0</v>
      </c>
      <c r="P99" s="453">
        <f t="shared" si="17"/>
        <v>0</v>
      </c>
      <c r="Q99" s="598"/>
    </row>
    <row r="100" spans="1:17" ht="15.75" customHeight="1">
      <c r="A100" s="496">
        <v>9</v>
      </c>
      <c r="B100" s="497" t="s">
        <v>379</v>
      </c>
      <c r="C100" s="502">
        <v>5128434</v>
      </c>
      <c r="D100" s="48" t="s">
        <v>13</v>
      </c>
      <c r="E100" s="49" t="s">
        <v>363</v>
      </c>
      <c r="F100" s="511">
        <v>-800</v>
      </c>
      <c r="G100" s="452">
        <v>997668</v>
      </c>
      <c r="H100" s="453">
        <v>998552</v>
      </c>
      <c r="I100" s="531">
        <f>G100-H100</f>
        <v>-884</v>
      </c>
      <c r="J100" s="531">
        <f t="shared" si="14"/>
        <v>707200</v>
      </c>
      <c r="K100" s="531">
        <f t="shared" si="15"/>
        <v>0.7072</v>
      </c>
      <c r="L100" s="452">
        <v>998652</v>
      </c>
      <c r="M100" s="453">
        <v>998661</v>
      </c>
      <c r="N100" s="453">
        <f>L100-M100</f>
        <v>-9</v>
      </c>
      <c r="O100" s="453">
        <f t="shared" si="16"/>
        <v>7200</v>
      </c>
      <c r="P100" s="453">
        <f t="shared" si="17"/>
        <v>0.0072</v>
      </c>
      <c r="Q100" s="184"/>
    </row>
    <row r="101" spans="1:17" ht="15.75" customHeight="1">
      <c r="A101" s="496"/>
      <c r="B101" s="498" t="s">
        <v>400</v>
      </c>
      <c r="C101" s="502"/>
      <c r="D101" s="52"/>
      <c r="E101" s="52"/>
      <c r="F101" s="511"/>
      <c r="G101" s="537"/>
      <c r="H101" s="531"/>
      <c r="I101" s="531"/>
      <c r="J101" s="531"/>
      <c r="K101" s="531"/>
      <c r="L101" s="452"/>
      <c r="M101" s="453"/>
      <c r="N101" s="453"/>
      <c r="O101" s="453"/>
      <c r="P101" s="453"/>
      <c r="Q101" s="184"/>
    </row>
    <row r="102" spans="1:17" ht="15.75" customHeight="1">
      <c r="A102" s="496">
        <v>10</v>
      </c>
      <c r="B102" s="497" t="s">
        <v>120</v>
      </c>
      <c r="C102" s="502">
        <v>4864951</v>
      </c>
      <c r="D102" s="48" t="s">
        <v>13</v>
      </c>
      <c r="E102" s="49" t="s">
        <v>363</v>
      </c>
      <c r="F102" s="511">
        <v>-1000</v>
      </c>
      <c r="G102" s="452">
        <v>998329</v>
      </c>
      <c r="H102" s="453">
        <v>998742</v>
      </c>
      <c r="I102" s="531">
        <f>G102-H102</f>
        <v>-413</v>
      </c>
      <c r="J102" s="531">
        <f aca="true" t="shared" si="20" ref="J102:J109">$F102*I102</f>
        <v>413000</v>
      </c>
      <c r="K102" s="531">
        <f aca="true" t="shared" si="21" ref="K102:K109">J102/1000000</f>
        <v>0.413</v>
      </c>
      <c r="L102" s="452">
        <v>37910</v>
      </c>
      <c r="M102" s="453">
        <v>37905</v>
      </c>
      <c r="N102" s="453">
        <f>L102-M102</f>
        <v>5</v>
      </c>
      <c r="O102" s="453">
        <f aca="true" t="shared" si="22" ref="O102:O109">$F102*N102</f>
        <v>-5000</v>
      </c>
      <c r="P102" s="453">
        <f aca="true" t="shared" si="23" ref="P102:P109">O102/1000000</f>
        <v>-0.005</v>
      </c>
      <c r="Q102" s="184"/>
    </row>
    <row r="103" spans="1:17" ht="15.75" customHeight="1">
      <c r="A103" s="496">
        <v>11</v>
      </c>
      <c r="B103" s="497" t="s">
        <v>121</v>
      </c>
      <c r="C103" s="502">
        <v>4902501</v>
      </c>
      <c r="D103" s="48" t="s">
        <v>13</v>
      </c>
      <c r="E103" s="49" t="s">
        <v>363</v>
      </c>
      <c r="F103" s="511">
        <v>-1333.33</v>
      </c>
      <c r="G103" s="452">
        <v>998214</v>
      </c>
      <c r="H103" s="453">
        <v>998649</v>
      </c>
      <c r="I103" s="356">
        <f>G103-H103</f>
        <v>-435</v>
      </c>
      <c r="J103" s="356">
        <f t="shared" si="20"/>
        <v>579998.5499999999</v>
      </c>
      <c r="K103" s="356">
        <f t="shared" si="21"/>
        <v>0.5799985499999999</v>
      </c>
      <c r="L103" s="452">
        <v>510</v>
      </c>
      <c r="M103" s="453">
        <v>510</v>
      </c>
      <c r="N103" s="456">
        <f>L103-M103</f>
        <v>0</v>
      </c>
      <c r="O103" s="453">
        <f t="shared" si="22"/>
        <v>0</v>
      </c>
      <c r="P103" s="453">
        <f t="shared" si="23"/>
        <v>0</v>
      </c>
      <c r="Q103" s="184"/>
    </row>
    <row r="104" spans="1:17" ht="15.75" customHeight="1">
      <c r="A104" s="496"/>
      <c r="B104" s="497"/>
      <c r="C104" s="502"/>
      <c r="D104" s="48"/>
      <c r="E104" s="49"/>
      <c r="F104" s="511"/>
      <c r="G104" s="416"/>
      <c r="H104" s="415"/>
      <c r="I104" s="356"/>
      <c r="J104" s="356"/>
      <c r="K104" s="356"/>
      <c r="L104" s="422"/>
      <c r="M104" s="415"/>
      <c r="N104" s="456"/>
      <c r="O104" s="453"/>
      <c r="P104" s="453"/>
      <c r="Q104" s="184"/>
    </row>
    <row r="105" spans="1:17" ht="15.75" customHeight="1">
      <c r="A105" s="496"/>
      <c r="B105" s="499" t="s">
        <v>122</v>
      </c>
      <c r="C105" s="502"/>
      <c r="D105" s="48"/>
      <c r="E105" s="48"/>
      <c r="F105" s="511"/>
      <c r="G105" s="537"/>
      <c r="H105" s="531"/>
      <c r="I105" s="531"/>
      <c r="J105" s="531"/>
      <c r="K105" s="531"/>
      <c r="L105" s="452"/>
      <c r="M105" s="453"/>
      <c r="N105" s="453"/>
      <c r="O105" s="453"/>
      <c r="P105" s="453"/>
      <c r="Q105" s="184"/>
    </row>
    <row r="106" spans="1:17" ht="15.75" customHeight="1">
      <c r="A106" s="496">
        <v>12</v>
      </c>
      <c r="B106" s="432" t="s">
        <v>48</v>
      </c>
      <c r="C106" s="502">
        <v>4864843</v>
      </c>
      <c r="D106" s="52" t="s">
        <v>13</v>
      </c>
      <c r="E106" s="49" t="s">
        <v>363</v>
      </c>
      <c r="F106" s="511">
        <v>-1000</v>
      </c>
      <c r="G106" s="452">
        <v>770</v>
      </c>
      <c r="H106" s="453">
        <v>776</v>
      </c>
      <c r="I106" s="531">
        <f>G106-H106</f>
        <v>-6</v>
      </c>
      <c r="J106" s="531">
        <f t="shared" si="20"/>
        <v>6000</v>
      </c>
      <c r="K106" s="531">
        <f t="shared" si="21"/>
        <v>0.006</v>
      </c>
      <c r="L106" s="452">
        <v>16245</v>
      </c>
      <c r="M106" s="453">
        <v>16226</v>
      </c>
      <c r="N106" s="453">
        <f>L106-M106</f>
        <v>19</v>
      </c>
      <c r="O106" s="453">
        <f t="shared" si="22"/>
        <v>-19000</v>
      </c>
      <c r="P106" s="453">
        <f t="shared" si="23"/>
        <v>-0.019</v>
      </c>
      <c r="Q106" s="184"/>
    </row>
    <row r="107" spans="1:17" ht="15.75" customHeight="1">
      <c r="A107" s="496">
        <v>13</v>
      </c>
      <c r="B107" s="497" t="s">
        <v>49</v>
      </c>
      <c r="C107" s="502">
        <v>4864844</v>
      </c>
      <c r="D107" s="48" t="s">
        <v>13</v>
      </c>
      <c r="E107" s="49" t="s">
        <v>363</v>
      </c>
      <c r="F107" s="511">
        <v>-1000</v>
      </c>
      <c r="G107" s="452">
        <v>999286</v>
      </c>
      <c r="H107" s="453">
        <v>999235</v>
      </c>
      <c r="I107" s="531">
        <f>G107-H107</f>
        <v>51</v>
      </c>
      <c r="J107" s="531">
        <f t="shared" si="20"/>
        <v>-51000</v>
      </c>
      <c r="K107" s="531">
        <f t="shared" si="21"/>
        <v>-0.051</v>
      </c>
      <c r="L107" s="452">
        <v>3064</v>
      </c>
      <c r="M107" s="453">
        <v>3020</v>
      </c>
      <c r="N107" s="453">
        <f>L107-M107</f>
        <v>44</v>
      </c>
      <c r="O107" s="453">
        <f t="shared" si="22"/>
        <v>-44000</v>
      </c>
      <c r="P107" s="453">
        <f t="shared" si="23"/>
        <v>-0.044</v>
      </c>
      <c r="Q107" s="184"/>
    </row>
    <row r="108" spans="1:17" ht="15.75" customHeight="1">
      <c r="A108" s="496"/>
      <c r="B108" s="499" t="s">
        <v>50</v>
      </c>
      <c r="C108" s="502"/>
      <c r="D108" s="48"/>
      <c r="E108" s="48"/>
      <c r="F108" s="511"/>
      <c r="G108" s="537"/>
      <c r="H108" s="531"/>
      <c r="I108" s="531"/>
      <c r="J108" s="531"/>
      <c r="K108" s="531"/>
      <c r="L108" s="452"/>
      <c r="M108" s="453"/>
      <c r="N108" s="453"/>
      <c r="O108" s="453"/>
      <c r="P108" s="453"/>
      <c r="Q108" s="184"/>
    </row>
    <row r="109" spans="1:17" ht="15.75" customHeight="1">
      <c r="A109" s="496">
        <v>14</v>
      </c>
      <c r="B109" s="497" t="s">
        <v>87</v>
      </c>
      <c r="C109" s="502">
        <v>4865169</v>
      </c>
      <c r="D109" s="48" t="s">
        <v>13</v>
      </c>
      <c r="E109" s="49" t="s">
        <v>363</v>
      </c>
      <c r="F109" s="511">
        <v>-1000</v>
      </c>
      <c r="G109" s="452">
        <v>878</v>
      </c>
      <c r="H109" s="453">
        <v>791</v>
      </c>
      <c r="I109" s="531">
        <f>G109-H109</f>
        <v>87</v>
      </c>
      <c r="J109" s="531">
        <f t="shared" si="20"/>
        <v>-87000</v>
      </c>
      <c r="K109" s="531">
        <f t="shared" si="21"/>
        <v>-0.087</v>
      </c>
      <c r="L109" s="452">
        <v>55662</v>
      </c>
      <c r="M109" s="453">
        <v>55483</v>
      </c>
      <c r="N109" s="453">
        <f>L109-M109</f>
        <v>179</v>
      </c>
      <c r="O109" s="453">
        <f t="shared" si="22"/>
        <v>-179000</v>
      </c>
      <c r="P109" s="453">
        <f t="shared" si="23"/>
        <v>-0.179</v>
      </c>
      <c r="Q109" s="184"/>
    </row>
    <row r="110" spans="1:17" ht="15.75" customHeight="1">
      <c r="A110" s="496"/>
      <c r="B110" s="498" t="s">
        <v>54</v>
      </c>
      <c r="C110" s="477"/>
      <c r="D110" s="52"/>
      <c r="E110" s="52"/>
      <c r="F110" s="511"/>
      <c r="G110" s="537"/>
      <c r="H110" s="538"/>
      <c r="I110" s="538"/>
      <c r="J110" s="538"/>
      <c r="K110" s="531"/>
      <c r="L110" s="455"/>
      <c r="M110" s="534"/>
      <c r="N110" s="534"/>
      <c r="O110" s="534"/>
      <c r="P110" s="453"/>
      <c r="Q110" s="231"/>
    </row>
    <row r="111" spans="1:17" ht="15.75" customHeight="1">
      <c r="A111" s="496"/>
      <c r="B111" s="498" t="s">
        <v>55</v>
      </c>
      <c r="C111" s="477"/>
      <c r="D111" s="52"/>
      <c r="E111" s="52"/>
      <c r="F111" s="511"/>
      <c r="G111" s="537"/>
      <c r="H111" s="538"/>
      <c r="I111" s="538"/>
      <c r="J111" s="538"/>
      <c r="K111" s="531"/>
      <c r="L111" s="455"/>
      <c r="M111" s="534"/>
      <c r="N111" s="534"/>
      <c r="O111" s="534"/>
      <c r="P111" s="453"/>
      <c r="Q111" s="231"/>
    </row>
    <row r="112" spans="1:17" ht="15.75" customHeight="1">
      <c r="A112" s="504"/>
      <c r="B112" s="507" t="s">
        <v>68</v>
      </c>
      <c r="C112" s="502"/>
      <c r="D112" s="52"/>
      <c r="E112" s="52"/>
      <c r="F112" s="511"/>
      <c r="G112" s="537"/>
      <c r="H112" s="531"/>
      <c r="I112" s="531"/>
      <c r="J112" s="531"/>
      <c r="K112" s="531"/>
      <c r="L112" s="455"/>
      <c r="M112" s="453"/>
      <c r="N112" s="453"/>
      <c r="O112" s="453"/>
      <c r="P112" s="453"/>
      <c r="Q112" s="231"/>
    </row>
    <row r="113" spans="1:17" ht="24" customHeight="1">
      <c r="A113" s="496">
        <v>15</v>
      </c>
      <c r="B113" s="508" t="s">
        <v>69</v>
      </c>
      <c r="C113" s="502">
        <v>4865091</v>
      </c>
      <c r="D113" s="48" t="s">
        <v>13</v>
      </c>
      <c r="E113" s="49" t="s">
        <v>363</v>
      </c>
      <c r="F113" s="511">
        <v>-500</v>
      </c>
      <c r="G113" s="452">
        <v>5092</v>
      </c>
      <c r="H113" s="453">
        <v>5085</v>
      </c>
      <c r="I113" s="531">
        <f>G113-H113</f>
        <v>7</v>
      </c>
      <c r="J113" s="531">
        <f>$F113*I113</f>
        <v>-3500</v>
      </c>
      <c r="K113" s="531">
        <f>J113/1000000</f>
        <v>-0.0035</v>
      </c>
      <c r="L113" s="452">
        <v>22452</v>
      </c>
      <c r="M113" s="453">
        <v>22230</v>
      </c>
      <c r="N113" s="453">
        <f>L113-M113</f>
        <v>222</v>
      </c>
      <c r="O113" s="453">
        <f>$F113*N113</f>
        <v>-111000</v>
      </c>
      <c r="P113" s="453">
        <f>O113/1000000</f>
        <v>-0.111</v>
      </c>
      <c r="Q113" s="597"/>
    </row>
    <row r="114" spans="1:17" ht="15.75" customHeight="1">
      <c r="A114" s="496">
        <v>16</v>
      </c>
      <c r="B114" s="508" t="s">
        <v>70</v>
      </c>
      <c r="C114" s="502">
        <v>4902530</v>
      </c>
      <c r="D114" s="48" t="s">
        <v>13</v>
      </c>
      <c r="E114" s="49" t="s">
        <v>363</v>
      </c>
      <c r="F114" s="511">
        <v>-500</v>
      </c>
      <c r="G114" s="452">
        <v>3257</v>
      </c>
      <c r="H114" s="453">
        <v>3245</v>
      </c>
      <c r="I114" s="531">
        <f aca="true" t="shared" si="24" ref="I114:I126">G114-H114</f>
        <v>12</v>
      </c>
      <c r="J114" s="531">
        <f aca="true" t="shared" si="25" ref="J114:J130">$F114*I114</f>
        <v>-6000</v>
      </c>
      <c r="K114" s="531">
        <f aca="true" t="shared" si="26" ref="K114:K130">J114/1000000</f>
        <v>-0.006</v>
      </c>
      <c r="L114" s="452">
        <v>20550</v>
      </c>
      <c r="M114" s="453">
        <v>20396</v>
      </c>
      <c r="N114" s="453">
        <f aca="true" t="shared" si="27" ref="N114:N126">L114-M114</f>
        <v>154</v>
      </c>
      <c r="O114" s="453">
        <f aca="true" t="shared" si="28" ref="O114:O130">$F114*N114</f>
        <v>-77000</v>
      </c>
      <c r="P114" s="453">
        <f aca="true" t="shared" si="29" ref="P114:P130">O114/1000000</f>
        <v>-0.077</v>
      </c>
      <c r="Q114" s="184"/>
    </row>
    <row r="115" spans="1:17" ht="15.75" customHeight="1">
      <c r="A115" s="496">
        <v>17</v>
      </c>
      <c r="B115" s="508" t="s">
        <v>71</v>
      </c>
      <c r="C115" s="502">
        <v>4902531</v>
      </c>
      <c r="D115" s="48" t="s">
        <v>13</v>
      </c>
      <c r="E115" s="49" t="s">
        <v>363</v>
      </c>
      <c r="F115" s="511">
        <v>-500</v>
      </c>
      <c r="G115" s="452">
        <v>3276</v>
      </c>
      <c r="H115" s="453">
        <v>3266</v>
      </c>
      <c r="I115" s="531">
        <f t="shared" si="24"/>
        <v>10</v>
      </c>
      <c r="J115" s="531">
        <f t="shared" si="25"/>
        <v>-5000</v>
      </c>
      <c r="K115" s="531">
        <f t="shared" si="26"/>
        <v>-0.005</v>
      </c>
      <c r="L115" s="452">
        <v>13851</v>
      </c>
      <c r="M115" s="453">
        <v>13791</v>
      </c>
      <c r="N115" s="453">
        <f t="shared" si="27"/>
        <v>60</v>
      </c>
      <c r="O115" s="453">
        <f t="shared" si="28"/>
        <v>-30000</v>
      </c>
      <c r="P115" s="453">
        <f t="shared" si="29"/>
        <v>-0.03</v>
      </c>
      <c r="Q115" s="184"/>
    </row>
    <row r="116" spans="1:17" ht="15.75" customHeight="1">
      <c r="A116" s="496">
        <v>18</v>
      </c>
      <c r="B116" s="508" t="s">
        <v>72</v>
      </c>
      <c r="C116" s="502">
        <v>4902532</v>
      </c>
      <c r="D116" s="48" t="s">
        <v>13</v>
      </c>
      <c r="E116" s="49" t="s">
        <v>363</v>
      </c>
      <c r="F116" s="511">
        <v>-500</v>
      </c>
      <c r="G116" s="452">
        <v>3222</v>
      </c>
      <c r="H116" s="453">
        <v>3212</v>
      </c>
      <c r="I116" s="531">
        <f t="shared" si="24"/>
        <v>10</v>
      </c>
      <c r="J116" s="531">
        <f t="shared" si="25"/>
        <v>-5000</v>
      </c>
      <c r="K116" s="531">
        <f t="shared" si="26"/>
        <v>-0.005</v>
      </c>
      <c r="L116" s="452">
        <v>16071</v>
      </c>
      <c r="M116" s="453">
        <v>15945</v>
      </c>
      <c r="N116" s="453">
        <f t="shared" si="27"/>
        <v>126</v>
      </c>
      <c r="O116" s="453">
        <f t="shared" si="28"/>
        <v>-63000</v>
      </c>
      <c r="P116" s="453">
        <f t="shared" si="29"/>
        <v>-0.063</v>
      </c>
      <c r="Q116" s="184"/>
    </row>
    <row r="117" spans="1:17" ht="15.75" customHeight="1">
      <c r="A117" s="496"/>
      <c r="B117" s="507" t="s">
        <v>35</v>
      </c>
      <c r="C117" s="502"/>
      <c r="D117" s="52"/>
      <c r="E117" s="52"/>
      <c r="F117" s="511"/>
      <c r="G117" s="537"/>
      <c r="H117" s="531"/>
      <c r="I117" s="531"/>
      <c r="J117" s="531"/>
      <c r="K117" s="531"/>
      <c r="L117" s="452"/>
      <c r="M117" s="453"/>
      <c r="N117" s="453"/>
      <c r="O117" s="453"/>
      <c r="P117" s="453"/>
      <c r="Q117" s="184"/>
    </row>
    <row r="118" spans="1:17" ht="15.75" customHeight="1">
      <c r="A118" s="496">
        <v>19</v>
      </c>
      <c r="B118" s="509" t="s">
        <v>73</v>
      </c>
      <c r="C118" s="510">
        <v>4864807</v>
      </c>
      <c r="D118" s="48" t="s">
        <v>13</v>
      </c>
      <c r="E118" s="49" t="s">
        <v>363</v>
      </c>
      <c r="F118" s="511">
        <v>-100</v>
      </c>
      <c r="G118" s="452">
        <v>108967</v>
      </c>
      <c r="H118" s="453">
        <v>107538</v>
      </c>
      <c r="I118" s="531">
        <f t="shared" si="24"/>
        <v>1429</v>
      </c>
      <c r="J118" s="531">
        <f t="shared" si="25"/>
        <v>-142900</v>
      </c>
      <c r="K118" s="531">
        <f t="shared" si="26"/>
        <v>-0.1429</v>
      </c>
      <c r="L118" s="452">
        <v>26833</v>
      </c>
      <c r="M118" s="453">
        <v>26728</v>
      </c>
      <c r="N118" s="453">
        <f t="shared" si="27"/>
        <v>105</v>
      </c>
      <c r="O118" s="453">
        <f t="shared" si="28"/>
        <v>-10500</v>
      </c>
      <c r="P118" s="453">
        <f t="shared" si="29"/>
        <v>-0.0105</v>
      </c>
      <c r="Q118" s="184"/>
    </row>
    <row r="119" spans="1:17" ht="15.75" customHeight="1">
      <c r="A119" s="496">
        <v>20</v>
      </c>
      <c r="B119" s="509" t="s">
        <v>147</v>
      </c>
      <c r="C119" s="510">
        <v>4865086</v>
      </c>
      <c r="D119" s="48" t="s">
        <v>13</v>
      </c>
      <c r="E119" s="49" t="s">
        <v>363</v>
      </c>
      <c r="F119" s="511">
        <v>-100</v>
      </c>
      <c r="G119" s="452">
        <v>15004</v>
      </c>
      <c r="H119" s="453">
        <v>14749</v>
      </c>
      <c r="I119" s="531">
        <f t="shared" si="24"/>
        <v>255</v>
      </c>
      <c r="J119" s="531">
        <f t="shared" si="25"/>
        <v>-25500</v>
      </c>
      <c r="K119" s="531">
        <f t="shared" si="26"/>
        <v>-0.0255</v>
      </c>
      <c r="L119" s="452">
        <v>33459</v>
      </c>
      <c r="M119" s="453">
        <v>33449</v>
      </c>
      <c r="N119" s="453">
        <f t="shared" si="27"/>
        <v>10</v>
      </c>
      <c r="O119" s="453">
        <f t="shared" si="28"/>
        <v>-1000</v>
      </c>
      <c r="P119" s="453">
        <f t="shared" si="29"/>
        <v>-0.001</v>
      </c>
      <c r="Q119" s="184"/>
    </row>
    <row r="120" spans="1:17" ht="15.75" customHeight="1">
      <c r="A120" s="496"/>
      <c r="B120" s="499" t="s">
        <v>74</v>
      </c>
      <c r="C120" s="502"/>
      <c r="D120" s="48"/>
      <c r="E120" s="48"/>
      <c r="F120" s="511"/>
      <c r="G120" s="537"/>
      <c r="H120" s="531"/>
      <c r="I120" s="531"/>
      <c r="J120" s="531"/>
      <c r="K120" s="531"/>
      <c r="L120" s="452"/>
      <c r="M120" s="453"/>
      <c r="N120" s="453"/>
      <c r="O120" s="453"/>
      <c r="P120" s="453"/>
      <c r="Q120" s="184"/>
    </row>
    <row r="121" spans="1:17" ht="15.75" customHeight="1">
      <c r="A121" s="496">
        <v>21</v>
      </c>
      <c r="B121" s="497" t="s">
        <v>67</v>
      </c>
      <c r="C121" s="502">
        <v>4902535</v>
      </c>
      <c r="D121" s="48" t="s">
        <v>13</v>
      </c>
      <c r="E121" s="49" t="s">
        <v>363</v>
      </c>
      <c r="F121" s="511">
        <v>-100</v>
      </c>
      <c r="G121" s="452">
        <v>999722</v>
      </c>
      <c r="H121" s="453">
        <v>999785</v>
      </c>
      <c r="I121" s="531">
        <f t="shared" si="24"/>
        <v>-63</v>
      </c>
      <c r="J121" s="531">
        <f t="shared" si="25"/>
        <v>6300</v>
      </c>
      <c r="K121" s="531">
        <f t="shared" si="26"/>
        <v>0.0063</v>
      </c>
      <c r="L121" s="452">
        <v>5791</v>
      </c>
      <c r="M121" s="453">
        <v>5777</v>
      </c>
      <c r="N121" s="453">
        <f t="shared" si="27"/>
        <v>14</v>
      </c>
      <c r="O121" s="453">
        <f t="shared" si="28"/>
        <v>-1400</v>
      </c>
      <c r="P121" s="453">
        <f t="shared" si="29"/>
        <v>-0.0014</v>
      </c>
      <c r="Q121" s="184"/>
    </row>
    <row r="122" spans="1:17" ht="15.75" customHeight="1">
      <c r="A122" s="496">
        <v>22</v>
      </c>
      <c r="B122" s="497" t="s">
        <v>75</v>
      </c>
      <c r="C122" s="502">
        <v>4902536</v>
      </c>
      <c r="D122" s="48" t="s">
        <v>13</v>
      </c>
      <c r="E122" s="49" t="s">
        <v>363</v>
      </c>
      <c r="F122" s="511">
        <v>-100</v>
      </c>
      <c r="G122" s="452">
        <v>2795</v>
      </c>
      <c r="H122" s="453">
        <v>2674</v>
      </c>
      <c r="I122" s="531">
        <f t="shared" si="24"/>
        <v>121</v>
      </c>
      <c r="J122" s="531">
        <f t="shared" si="25"/>
        <v>-12100</v>
      </c>
      <c r="K122" s="531">
        <f t="shared" si="26"/>
        <v>-0.0121</v>
      </c>
      <c r="L122" s="452">
        <v>13610</v>
      </c>
      <c r="M122" s="453">
        <v>13597</v>
      </c>
      <c r="N122" s="453">
        <f t="shared" si="27"/>
        <v>13</v>
      </c>
      <c r="O122" s="453">
        <f t="shared" si="28"/>
        <v>-1300</v>
      </c>
      <c r="P122" s="453">
        <f t="shared" si="29"/>
        <v>-0.0013</v>
      </c>
      <c r="Q122" s="184"/>
    </row>
    <row r="123" spans="1:17" ht="15.75" customHeight="1">
      <c r="A123" s="496">
        <v>23</v>
      </c>
      <c r="B123" s="497" t="s">
        <v>88</v>
      </c>
      <c r="C123" s="502">
        <v>4902537</v>
      </c>
      <c r="D123" s="48" t="s">
        <v>13</v>
      </c>
      <c r="E123" s="49" t="s">
        <v>363</v>
      </c>
      <c r="F123" s="511">
        <v>-100</v>
      </c>
      <c r="G123" s="452">
        <v>7519</v>
      </c>
      <c r="H123" s="453">
        <v>7145</v>
      </c>
      <c r="I123" s="531">
        <f t="shared" si="24"/>
        <v>374</v>
      </c>
      <c r="J123" s="531">
        <f t="shared" si="25"/>
        <v>-37400</v>
      </c>
      <c r="K123" s="531">
        <f t="shared" si="26"/>
        <v>-0.0374</v>
      </c>
      <c r="L123" s="452">
        <v>48720</v>
      </c>
      <c r="M123" s="453">
        <v>48700</v>
      </c>
      <c r="N123" s="453">
        <f t="shared" si="27"/>
        <v>20</v>
      </c>
      <c r="O123" s="453">
        <f t="shared" si="28"/>
        <v>-2000</v>
      </c>
      <c r="P123" s="453">
        <f t="shared" si="29"/>
        <v>-0.002</v>
      </c>
      <c r="Q123" s="184"/>
    </row>
    <row r="124" spans="1:17" ht="15.75" customHeight="1">
      <c r="A124" s="496">
        <v>24</v>
      </c>
      <c r="B124" s="497" t="s">
        <v>76</v>
      </c>
      <c r="C124" s="502">
        <v>4902538</v>
      </c>
      <c r="D124" s="48" t="s">
        <v>13</v>
      </c>
      <c r="E124" s="49" t="s">
        <v>363</v>
      </c>
      <c r="F124" s="511">
        <v>-100</v>
      </c>
      <c r="G124" s="452">
        <v>8090</v>
      </c>
      <c r="H124" s="453">
        <v>8123</v>
      </c>
      <c r="I124" s="531">
        <f t="shared" si="24"/>
        <v>-33</v>
      </c>
      <c r="J124" s="531">
        <f t="shared" si="25"/>
        <v>3300</v>
      </c>
      <c r="K124" s="531">
        <f t="shared" si="26"/>
        <v>0.0033</v>
      </c>
      <c r="L124" s="452">
        <v>19073</v>
      </c>
      <c r="M124" s="453">
        <v>19085</v>
      </c>
      <c r="N124" s="453">
        <f t="shared" si="27"/>
        <v>-12</v>
      </c>
      <c r="O124" s="453">
        <f t="shared" si="28"/>
        <v>1200</v>
      </c>
      <c r="P124" s="453">
        <f t="shared" si="29"/>
        <v>0.0012</v>
      </c>
      <c r="Q124" s="184"/>
    </row>
    <row r="125" spans="1:17" ht="15.75" customHeight="1">
      <c r="A125" s="496">
        <v>25</v>
      </c>
      <c r="B125" s="497" t="s">
        <v>77</v>
      </c>
      <c r="C125" s="502">
        <v>4902539</v>
      </c>
      <c r="D125" s="48" t="s">
        <v>13</v>
      </c>
      <c r="E125" s="49" t="s">
        <v>363</v>
      </c>
      <c r="F125" s="511">
        <v>-100</v>
      </c>
      <c r="G125" s="452">
        <v>999553</v>
      </c>
      <c r="H125" s="453">
        <v>999586</v>
      </c>
      <c r="I125" s="531">
        <f t="shared" si="24"/>
        <v>-33</v>
      </c>
      <c r="J125" s="531">
        <f t="shared" si="25"/>
        <v>3300</v>
      </c>
      <c r="K125" s="531">
        <f t="shared" si="26"/>
        <v>0.0033</v>
      </c>
      <c r="L125" s="452">
        <v>254</v>
      </c>
      <c r="M125" s="453">
        <v>256</v>
      </c>
      <c r="N125" s="453">
        <f t="shared" si="27"/>
        <v>-2</v>
      </c>
      <c r="O125" s="453">
        <f t="shared" si="28"/>
        <v>200</v>
      </c>
      <c r="P125" s="453">
        <f t="shared" si="29"/>
        <v>0.0002</v>
      </c>
      <c r="Q125" s="184"/>
    </row>
    <row r="126" spans="1:17" ht="15.75" customHeight="1">
      <c r="A126" s="496">
        <v>26</v>
      </c>
      <c r="B126" s="497" t="s">
        <v>63</v>
      </c>
      <c r="C126" s="502">
        <v>4902540</v>
      </c>
      <c r="D126" s="48" t="s">
        <v>13</v>
      </c>
      <c r="E126" s="49" t="s">
        <v>363</v>
      </c>
      <c r="F126" s="511">
        <v>-100</v>
      </c>
      <c r="G126" s="452">
        <v>15</v>
      </c>
      <c r="H126" s="453">
        <v>15</v>
      </c>
      <c r="I126" s="531">
        <f t="shared" si="24"/>
        <v>0</v>
      </c>
      <c r="J126" s="531">
        <f t="shared" si="25"/>
        <v>0</v>
      </c>
      <c r="K126" s="531">
        <f t="shared" si="26"/>
        <v>0</v>
      </c>
      <c r="L126" s="452">
        <v>13398</v>
      </c>
      <c r="M126" s="453">
        <v>13398</v>
      </c>
      <c r="N126" s="453">
        <f t="shared" si="27"/>
        <v>0</v>
      </c>
      <c r="O126" s="453">
        <f t="shared" si="28"/>
        <v>0</v>
      </c>
      <c r="P126" s="453">
        <f t="shared" si="29"/>
        <v>0</v>
      </c>
      <c r="Q126" s="184"/>
    </row>
    <row r="127" spans="1:17" ht="15.75" customHeight="1">
      <c r="A127" s="496"/>
      <c r="B127" s="499" t="s">
        <v>78</v>
      </c>
      <c r="C127" s="502"/>
      <c r="D127" s="48"/>
      <c r="E127" s="48"/>
      <c r="F127" s="511"/>
      <c r="G127" s="537"/>
      <c r="H127" s="531"/>
      <c r="I127" s="531"/>
      <c r="J127" s="531"/>
      <c r="K127" s="531"/>
      <c r="L127" s="452"/>
      <c r="M127" s="453"/>
      <c r="N127" s="453"/>
      <c r="O127" s="453"/>
      <c r="P127" s="453"/>
      <c r="Q127" s="184"/>
    </row>
    <row r="128" spans="1:17" ht="15.75" customHeight="1">
      <c r="A128" s="496">
        <v>27</v>
      </c>
      <c r="B128" s="497" t="s">
        <v>79</v>
      </c>
      <c r="C128" s="502">
        <v>4902541</v>
      </c>
      <c r="D128" s="48" t="s">
        <v>13</v>
      </c>
      <c r="E128" s="49" t="s">
        <v>363</v>
      </c>
      <c r="F128" s="511">
        <v>-100</v>
      </c>
      <c r="G128" s="452">
        <v>2547</v>
      </c>
      <c r="H128" s="453">
        <v>2336</v>
      </c>
      <c r="I128" s="531">
        <f>G128-H128</f>
        <v>211</v>
      </c>
      <c r="J128" s="531">
        <f t="shared" si="25"/>
        <v>-21100</v>
      </c>
      <c r="K128" s="531">
        <f t="shared" si="26"/>
        <v>-0.0211</v>
      </c>
      <c r="L128" s="452">
        <v>61880</v>
      </c>
      <c r="M128" s="453">
        <v>61617</v>
      </c>
      <c r="N128" s="453">
        <f>L128-M128</f>
        <v>263</v>
      </c>
      <c r="O128" s="453">
        <f t="shared" si="28"/>
        <v>-26300</v>
      </c>
      <c r="P128" s="453">
        <f t="shared" si="29"/>
        <v>-0.0263</v>
      </c>
      <c r="Q128" s="184"/>
    </row>
    <row r="129" spans="1:17" ht="15.75" customHeight="1">
      <c r="A129" s="496">
        <v>28</v>
      </c>
      <c r="B129" s="497" t="s">
        <v>80</v>
      </c>
      <c r="C129" s="502">
        <v>4902542</v>
      </c>
      <c r="D129" s="48" t="s">
        <v>13</v>
      </c>
      <c r="E129" s="49" t="s">
        <v>363</v>
      </c>
      <c r="F129" s="511">
        <v>-100</v>
      </c>
      <c r="G129" s="452">
        <v>4258</v>
      </c>
      <c r="H129" s="453">
        <v>3967</v>
      </c>
      <c r="I129" s="531">
        <f>G129-H129</f>
        <v>291</v>
      </c>
      <c r="J129" s="531">
        <f t="shared" si="25"/>
        <v>-29100</v>
      </c>
      <c r="K129" s="531">
        <f t="shared" si="26"/>
        <v>-0.0291</v>
      </c>
      <c r="L129" s="452">
        <v>52893</v>
      </c>
      <c r="M129" s="453">
        <v>52713</v>
      </c>
      <c r="N129" s="453">
        <f>L129-M129</f>
        <v>180</v>
      </c>
      <c r="O129" s="453">
        <f t="shared" si="28"/>
        <v>-18000</v>
      </c>
      <c r="P129" s="453">
        <f t="shared" si="29"/>
        <v>-0.018</v>
      </c>
      <c r="Q129" s="184"/>
    </row>
    <row r="130" spans="1:17" ht="15.75" customHeight="1">
      <c r="A130" s="496">
        <v>29</v>
      </c>
      <c r="B130" s="497" t="s">
        <v>81</v>
      </c>
      <c r="C130" s="502">
        <v>4902543</v>
      </c>
      <c r="D130" s="48" t="s">
        <v>13</v>
      </c>
      <c r="E130" s="49" t="s">
        <v>363</v>
      </c>
      <c r="F130" s="511">
        <v>-100</v>
      </c>
      <c r="G130" s="452">
        <v>5014</v>
      </c>
      <c r="H130" s="453">
        <v>4668</v>
      </c>
      <c r="I130" s="531">
        <f>G130-H130</f>
        <v>346</v>
      </c>
      <c r="J130" s="531">
        <f t="shared" si="25"/>
        <v>-34600</v>
      </c>
      <c r="K130" s="531">
        <f t="shared" si="26"/>
        <v>-0.0346</v>
      </c>
      <c r="L130" s="452">
        <v>76223</v>
      </c>
      <c r="M130" s="453">
        <v>75877</v>
      </c>
      <c r="N130" s="453">
        <f>L130-M130</f>
        <v>346</v>
      </c>
      <c r="O130" s="453">
        <f t="shared" si="28"/>
        <v>-34600</v>
      </c>
      <c r="P130" s="453">
        <f t="shared" si="29"/>
        <v>-0.0346</v>
      </c>
      <c r="Q130" s="184"/>
    </row>
    <row r="131" spans="1:17" ht="15.75" customHeight="1" thickBot="1">
      <c r="A131" s="500"/>
      <c r="B131" s="501"/>
      <c r="C131" s="503"/>
      <c r="D131" s="113"/>
      <c r="E131" s="55"/>
      <c r="F131" s="439"/>
      <c r="G131" s="38"/>
      <c r="H131" s="32"/>
      <c r="I131" s="33"/>
      <c r="J131" s="33"/>
      <c r="K131" s="34"/>
      <c r="L131" s="486"/>
      <c r="M131" s="33"/>
      <c r="N131" s="33"/>
      <c r="O131" s="33"/>
      <c r="P131" s="34"/>
      <c r="Q131" s="185"/>
    </row>
    <row r="132" ht="13.5" thickTop="1"/>
    <row r="133" spans="4:16" ht="16.5">
      <c r="D133" s="24"/>
      <c r="K133" s="625">
        <f>SUM(K91:K131)</f>
        <v>-1.2282014499999996</v>
      </c>
      <c r="L133" s="63"/>
      <c r="M133" s="63"/>
      <c r="N133" s="63"/>
      <c r="O133" s="63"/>
      <c r="P133" s="539">
        <f>SUM(P91:P131)</f>
        <v>-0.6318999999999999</v>
      </c>
    </row>
    <row r="134" spans="11:16" ht="14.25">
      <c r="K134" s="63"/>
      <c r="L134" s="63"/>
      <c r="M134" s="63"/>
      <c r="N134" s="63"/>
      <c r="O134" s="63"/>
      <c r="P134" s="63"/>
    </row>
    <row r="135" spans="11:16" ht="14.25">
      <c r="K135" s="63"/>
      <c r="L135" s="63"/>
      <c r="M135" s="63"/>
      <c r="N135" s="63"/>
      <c r="O135" s="63"/>
      <c r="P135" s="63"/>
    </row>
    <row r="136" spans="17:18" ht="12.75">
      <c r="Q136" s="558" t="str">
        <f>NDPL!Q1</f>
        <v>DECEMBER-2011</v>
      </c>
      <c r="R136" s="313"/>
    </row>
    <row r="137" ht="13.5" thickBot="1"/>
    <row r="138" spans="1:17" ht="44.25" customHeight="1">
      <c r="A138" s="442"/>
      <c r="B138" s="440" t="s">
        <v>152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9.5" customHeight="1">
      <c r="A139" s="281"/>
      <c r="B139" s="362" t="s">
        <v>153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1"/>
    </row>
    <row r="140" spans="1:17" ht="19.5" customHeight="1">
      <c r="A140" s="281"/>
      <c r="B140" s="357" t="s">
        <v>265</v>
      </c>
      <c r="C140" s="21"/>
      <c r="D140" s="21"/>
      <c r="E140" s="21"/>
      <c r="F140" s="21"/>
      <c r="G140" s="21"/>
      <c r="H140" s="21"/>
      <c r="I140" s="21"/>
      <c r="J140" s="21"/>
      <c r="K140" s="250">
        <f>K53</f>
        <v>0.32230000000000003</v>
      </c>
      <c r="L140" s="250"/>
      <c r="M140" s="250"/>
      <c r="N140" s="250"/>
      <c r="O140" s="250"/>
      <c r="P140" s="250">
        <f>P53</f>
        <v>-4.261799999999996</v>
      </c>
      <c r="Q140" s="61"/>
    </row>
    <row r="141" spans="1:17" ht="19.5" customHeight="1">
      <c r="A141" s="281"/>
      <c r="B141" s="357" t="s">
        <v>266</v>
      </c>
      <c r="C141" s="21"/>
      <c r="D141" s="21"/>
      <c r="E141" s="21"/>
      <c r="F141" s="21"/>
      <c r="G141" s="21"/>
      <c r="H141" s="21"/>
      <c r="I141" s="21"/>
      <c r="J141" s="21"/>
      <c r="K141" s="626">
        <f>K133</f>
        <v>-1.2282014499999996</v>
      </c>
      <c r="L141" s="250"/>
      <c r="M141" s="250"/>
      <c r="N141" s="250"/>
      <c r="O141" s="250"/>
      <c r="P141" s="250">
        <f>P133</f>
        <v>-0.6318999999999999</v>
      </c>
      <c r="Q141" s="61"/>
    </row>
    <row r="142" spans="1:17" ht="19.5" customHeight="1">
      <c r="A142" s="281"/>
      <c r="B142" s="357" t="s">
        <v>154</v>
      </c>
      <c r="C142" s="21"/>
      <c r="D142" s="21"/>
      <c r="E142" s="21"/>
      <c r="F142" s="21"/>
      <c r="G142" s="21"/>
      <c r="H142" s="21"/>
      <c r="I142" s="21"/>
      <c r="J142" s="21"/>
      <c r="K142" s="626">
        <f>'ROHTAK ROAD'!K45</f>
        <v>-0.45230000000000004</v>
      </c>
      <c r="L142" s="250"/>
      <c r="M142" s="250"/>
      <c r="N142" s="250"/>
      <c r="O142" s="250"/>
      <c r="P142" s="626">
        <f>'ROHTAK ROAD'!P45</f>
        <v>0.005400000000000002</v>
      </c>
      <c r="Q142" s="61"/>
    </row>
    <row r="143" spans="1:17" ht="19.5" customHeight="1">
      <c r="A143" s="281"/>
      <c r="B143" s="357" t="s">
        <v>155</v>
      </c>
      <c r="C143" s="21"/>
      <c r="D143" s="21"/>
      <c r="E143" s="21"/>
      <c r="F143" s="21"/>
      <c r="G143" s="21"/>
      <c r="H143" s="21"/>
      <c r="I143" s="21"/>
      <c r="J143" s="21"/>
      <c r="K143" s="626">
        <f>SUM(K140:K142)</f>
        <v>-1.3582014499999997</v>
      </c>
      <c r="L143" s="250"/>
      <c r="M143" s="250"/>
      <c r="N143" s="250"/>
      <c r="O143" s="250"/>
      <c r="P143" s="626">
        <f>SUM(P140:P142)</f>
        <v>-4.888299999999996</v>
      </c>
      <c r="Q143" s="61"/>
    </row>
    <row r="144" spans="1:17" ht="19.5" customHeight="1">
      <c r="A144" s="281"/>
      <c r="B144" s="362" t="s">
        <v>156</v>
      </c>
      <c r="C144" s="21"/>
      <c r="D144" s="21"/>
      <c r="E144" s="21"/>
      <c r="F144" s="21"/>
      <c r="G144" s="21"/>
      <c r="H144" s="21"/>
      <c r="I144" s="21"/>
      <c r="J144" s="21"/>
      <c r="K144" s="250"/>
      <c r="L144" s="250"/>
      <c r="M144" s="250"/>
      <c r="N144" s="250"/>
      <c r="O144" s="250"/>
      <c r="P144" s="250"/>
      <c r="Q144" s="61"/>
    </row>
    <row r="145" spans="1:17" ht="19.5" customHeight="1">
      <c r="A145" s="281"/>
      <c r="B145" s="357" t="s">
        <v>267</v>
      </c>
      <c r="C145" s="21"/>
      <c r="D145" s="21"/>
      <c r="E145" s="21"/>
      <c r="F145" s="21"/>
      <c r="G145" s="21"/>
      <c r="H145" s="21"/>
      <c r="I145" s="21"/>
      <c r="J145" s="21"/>
      <c r="K145" s="250">
        <f>K83</f>
        <v>5.454</v>
      </c>
      <c r="L145" s="250"/>
      <c r="M145" s="250"/>
      <c r="N145" s="250"/>
      <c r="O145" s="250"/>
      <c r="P145" s="250">
        <f>P83</f>
        <v>7.425999999999999</v>
      </c>
      <c r="Q145" s="61"/>
    </row>
    <row r="146" spans="1:17" ht="19.5" customHeight="1" thickBot="1">
      <c r="A146" s="282"/>
      <c r="B146" s="441" t="s">
        <v>157</v>
      </c>
      <c r="C146" s="62"/>
      <c r="D146" s="62"/>
      <c r="E146" s="62"/>
      <c r="F146" s="62"/>
      <c r="G146" s="62"/>
      <c r="H146" s="62"/>
      <c r="I146" s="62"/>
      <c r="J146" s="62"/>
      <c r="K146" s="627">
        <f>SUM(K143:K145)</f>
        <v>4.09579855</v>
      </c>
      <c r="L146" s="248"/>
      <c r="M146" s="248"/>
      <c r="N146" s="248"/>
      <c r="O146" s="248"/>
      <c r="P146" s="247">
        <f>SUM(P143:P145)</f>
        <v>2.5377000000000036</v>
      </c>
      <c r="Q146" s="249"/>
    </row>
    <row r="147" ht="12.75">
      <c r="A147" s="281"/>
    </row>
    <row r="148" ht="12.75">
      <c r="A148" s="281"/>
    </row>
    <row r="149" ht="12.75">
      <c r="A149" s="281"/>
    </row>
    <row r="150" ht="13.5" thickBot="1">
      <c r="A150" s="282"/>
    </row>
    <row r="151" spans="1:17" ht="12.75">
      <c r="A151" s="275"/>
      <c r="B151" s="276"/>
      <c r="C151" s="276"/>
      <c r="D151" s="276"/>
      <c r="E151" s="276"/>
      <c r="F151" s="276"/>
      <c r="G151" s="276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23.25">
      <c r="A152" s="283" t="s">
        <v>344</v>
      </c>
      <c r="B152" s="267"/>
      <c r="C152" s="267"/>
      <c r="D152" s="267"/>
      <c r="E152" s="267"/>
      <c r="F152" s="267"/>
      <c r="G152" s="267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77"/>
      <c r="B153" s="267"/>
      <c r="C153" s="267"/>
      <c r="D153" s="267"/>
      <c r="E153" s="267"/>
      <c r="F153" s="267"/>
      <c r="G153" s="267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8"/>
      <c r="B154" s="279"/>
      <c r="C154" s="279"/>
      <c r="D154" s="279"/>
      <c r="E154" s="279"/>
      <c r="F154" s="279"/>
      <c r="G154" s="279"/>
      <c r="H154" s="21"/>
      <c r="I154" s="21"/>
      <c r="J154" s="21"/>
      <c r="K154" s="305" t="s">
        <v>356</v>
      </c>
      <c r="L154" s="21"/>
      <c r="M154" s="21"/>
      <c r="N154" s="21"/>
      <c r="O154" s="21"/>
      <c r="P154" s="305" t="s">
        <v>357</v>
      </c>
      <c r="Q154" s="61"/>
    </row>
    <row r="155" spans="1:17" ht="12.75">
      <c r="A155" s="280"/>
      <c r="B155" s="163"/>
      <c r="C155" s="163"/>
      <c r="D155" s="163"/>
      <c r="E155" s="163"/>
      <c r="F155" s="163"/>
      <c r="G155" s="163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0"/>
      <c r="B156" s="163"/>
      <c r="C156" s="163"/>
      <c r="D156" s="163"/>
      <c r="E156" s="163"/>
      <c r="F156" s="163"/>
      <c r="G156" s="163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8">
      <c r="A157" s="284" t="s">
        <v>347</v>
      </c>
      <c r="B157" s="268"/>
      <c r="C157" s="268"/>
      <c r="D157" s="269"/>
      <c r="E157" s="269"/>
      <c r="F157" s="270"/>
      <c r="G157" s="269"/>
      <c r="H157" s="21"/>
      <c r="I157" s="21"/>
      <c r="J157" s="21"/>
      <c r="K157" s="541">
        <f>K146</f>
        <v>4.09579855</v>
      </c>
      <c r="L157" s="269" t="s">
        <v>345</v>
      </c>
      <c r="M157" s="21"/>
      <c r="N157" s="21"/>
      <c r="O157" s="21"/>
      <c r="P157" s="541">
        <f>P146</f>
        <v>2.5377000000000036</v>
      </c>
      <c r="Q157" s="291" t="s">
        <v>345</v>
      </c>
    </row>
    <row r="158" spans="1:17" ht="18">
      <c r="A158" s="285"/>
      <c r="B158" s="271"/>
      <c r="C158" s="271"/>
      <c r="D158" s="267"/>
      <c r="E158" s="267"/>
      <c r="F158" s="272"/>
      <c r="G158" s="267"/>
      <c r="H158" s="21"/>
      <c r="I158" s="21"/>
      <c r="J158" s="21"/>
      <c r="K158" s="542"/>
      <c r="L158" s="267"/>
      <c r="M158" s="21"/>
      <c r="N158" s="21"/>
      <c r="O158" s="21"/>
      <c r="P158" s="542"/>
      <c r="Q158" s="292"/>
    </row>
    <row r="159" spans="1:17" ht="18">
      <c r="A159" s="286" t="s">
        <v>346</v>
      </c>
      <c r="B159" s="273"/>
      <c r="C159" s="53"/>
      <c r="D159" s="267"/>
      <c r="E159" s="267"/>
      <c r="F159" s="274"/>
      <c r="G159" s="269"/>
      <c r="H159" s="21"/>
      <c r="I159" s="21"/>
      <c r="J159" s="21"/>
      <c r="K159" s="542">
        <f>-'STEPPED UP GENCO'!K47</f>
        <v>0.111911101</v>
      </c>
      <c r="L159" s="269" t="s">
        <v>345</v>
      </c>
      <c r="M159" s="21"/>
      <c r="N159" s="21"/>
      <c r="O159" s="21"/>
      <c r="P159" s="542">
        <f>-'STEPPED UP GENCO'!P47</f>
        <v>1.0627859634999997</v>
      </c>
      <c r="Q159" s="291" t="s">
        <v>345</v>
      </c>
    </row>
    <row r="160" spans="1:17" ht="12.75">
      <c r="A160" s="28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8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0.25">
      <c r="A163" s="281"/>
      <c r="B163" s="21"/>
      <c r="C163" s="21"/>
      <c r="D163" s="21"/>
      <c r="E163" s="21"/>
      <c r="F163" s="21"/>
      <c r="G163" s="21"/>
      <c r="H163" s="268"/>
      <c r="I163" s="268"/>
      <c r="J163" s="287" t="s">
        <v>348</v>
      </c>
      <c r="K163" s="484">
        <f>SUM(K157:K162)</f>
        <v>4.207709650999999</v>
      </c>
      <c r="L163" s="287" t="s">
        <v>345</v>
      </c>
      <c r="M163" s="163"/>
      <c r="N163" s="21"/>
      <c r="O163" s="21"/>
      <c r="P163" s="484">
        <f>SUM(P157:P162)</f>
        <v>3.6004859635000033</v>
      </c>
      <c r="Q163" s="514" t="s">
        <v>345</v>
      </c>
    </row>
    <row r="164" spans="1:17" ht="13.5" thickBot="1">
      <c r="A164" s="28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9"/>
  <sheetViews>
    <sheetView view="pageBreakPreview" zoomScale="55" zoomScaleNormal="70" zoomScaleSheetLayoutView="55" workbookViewId="0" topLeftCell="A135">
      <selection activeCell="J19" sqref="J19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253</v>
      </c>
      <c r="P1" s="554" t="str">
        <f>NDPL!$Q$1</f>
        <v>DECEMBER-2011</v>
      </c>
      <c r="Q1" s="554"/>
    </row>
    <row r="2" ht="12.75">
      <c r="A2" s="18" t="s">
        <v>254</v>
      </c>
    </row>
    <row r="3" ht="23.25">
      <c r="A3" s="543" t="s">
        <v>158</v>
      </c>
    </row>
    <row r="4" spans="1:16" ht="24" thickBot="1">
      <c r="A4" s="544" t="s">
        <v>204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01/01/12</v>
      </c>
      <c r="H5" s="41" t="str">
        <f>NDPL!H5</f>
        <v>INTIAL READING 01/12/11</v>
      </c>
      <c r="I5" s="41" t="s">
        <v>4</v>
      </c>
      <c r="J5" s="41" t="s">
        <v>5</v>
      </c>
      <c r="K5" s="41" t="s">
        <v>6</v>
      </c>
      <c r="L5" s="43" t="str">
        <f>NDPL!G5</f>
        <v>FINAL READING 01/01/12</v>
      </c>
      <c r="M5" s="41" t="str">
        <f>NDPL!H5</f>
        <v>INTIAL READING 01/12/11</v>
      </c>
      <c r="N5" s="41" t="s">
        <v>4</v>
      </c>
      <c r="O5" s="41" t="s">
        <v>5</v>
      </c>
      <c r="P5" s="41" t="s">
        <v>6</v>
      </c>
      <c r="Q5" s="42" t="s">
        <v>326</v>
      </c>
    </row>
    <row r="6" ht="14.25" thickBot="1" thickTop="1"/>
    <row r="7" spans="1:17" ht="22.5" customHeight="1" thickTop="1">
      <c r="A7" s="359"/>
      <c r="B7" s="360" t="s">
        <v>159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2.5" customHeight="1">
      <c r="A8" s="332">
        <v>1</v>
      </c>
      <c r="B8" s="397" t="s">
        <v>160</v>
      </c>
      <c r="C8" s="398">
        <v>4865180</v>
      </c>
      <c r="D8" s="155" t="s">
        <v>13</v>
      </c>
      <c r="E8" s="119" t="s">
        <v>363</v>
      </c>
      <c r="F8" s="410">
        <v>1000</v>
      </c>
      <c r="G8" s="452">
        <v>998677</v>
      </c>
      <c r="H8" s="453">
        <v>998905</v>
      </c>
      <c r="I8" s="418">
        <f>G8-H8</f>
        <v>-228</v>
      </c>
      <c r="J8" s="418">
        <f>$F8*I8</f>
        <v>-228000</v>
      </c>
      <c r="K8" s="418">
        <f aca="true" t="shared" si="0" ref="K8:K81">J8/1000000</f>
        <v>-0.228</v>
      </c>
      <c r="L8" s="452">
        <v>11272</v>
      </c>
      <c r="M8" s="453">
        <v>11358</v>
      </c>
      <c r="N8" s="418">
        <f>L8-M8</f>
        <v>-86</v>
      </c>
      <c r="O8" s="418">
        <f>$F8*N8</f>
        <v>-86000</v>
      </c>
      <c r="P8" s="418">
        <f aca="true" t="shared" si="1" ref="P8:P81">O8/1000000</f>
        <v>-0.086</v>
      </c>
      <c r="Q8" s="406"/>
    </row>
    <row r="9" spans="1:17" ht="22.5" customHeight="1">
      <c r="A9" s="332">
        <v>2</v>
      </c>
      <c r="B9" s="397" t="s">
        <v>161</v>
      </c>
      <c r="C9" s="398">
        <v>4865095</v>
      </c>
      <c r="D9" s="155" t="s">
        <v>13</v>
      </c>
      <c r="E9" s="119" t="s">
        <v>363</v>
      </c>
      <c r="F9" s="410">
        <v>100</v>
      </c>
      <c r="G9" s="455">
        <v>991080</v>
      </c>
      <c r="H9" s="456">
        <v>991081</v>
      </c>
      <c r="I9" s="418">
        <f>G9-H9</f>
        <v>-1</v>
      </c>
      <c r="J9" s="418">
        <f>$F9*I9</f>
        <v>-100</v>
      </c>
      <c r="K9" s="418">
        <f t="shared" si="0"/>
        <v>-0.0001</v>
      </c>
      <c r="L9" s="455">
        <v>677754</v>
      </c>
      <c r="M9" s="456">
        <v>677756</v>
      </c>
      <c r="N9" s="418">
        <f>L9-M9</f>
        <v>-2</v>
      </c>
      <c r="O9" s="418">
        <f>$F9*N9</f>
        <v>-200</v>
      </c>
      <c r="P9" s="418">
        <f t="shared" si="1"/>
        <v>-0.0002</v>
      </c>
      <c r="Q9" s="406"/>
    </row>
    <row r="10" spans="1:17" ht="33.75" customHeight="1">
      <c r="A10" s="728">
        <v>2</v>
      </c>
      <c r="B10" s="729" t="s">
        <v>161</v>
      </c>
      <c r="C10" s="730">
        <v>4865095</v>
      </c>
      <c r="D10" s="731" t="s">
        <v>13</v>
      </c>
      <c r="E10" s="732" t="s">
        <v>363</v>
      </c>
      <c r="F10" s="733">
        <v>1333.33</v>
      </c>
      <c r="G10" s="452">
        <v>990969</v>
      </c>
      <c r="H10" s="453">
        <v>991080</v>
      </c>
      <c r="I10" s="418">
        <f aca="true" t="shared" si="2" ref="I10:I81">G10-H10</f>
        <v>-111</v>
      </c>
      <c r="J10" s="418">
        <f aca="true" t="shared" si="3" ref="J10:J81">$F10*I10</f>
        <v>-147999.63</v>
      </c>
      <c r="K10" s="418">
        <f t="shared" si="0"/>
        <v>-0.14799963</v>
      </c>
      <c r="L10" s="452">
        <v>677710</v>
      </c>
      <c r="M10" s="453">
        <v>677754</v>
      </c>
      <c r="N10" s="418">
        <f aca="true" t="shared" si="4" ref="N10:N81">L10-M10</f>
        <v>-44</v>
      </c>
      <c r="O10" s="418">
        <f aca="true" t="shared" si="5" ref="O10:O81">$F10*N10</f>
        <v>-58666.52</v>
      </c>
      <c r="P10" s="418">
        <f t="shared" si="1"/>
        <v>-0.05866652</v>
      </c>
      <c r="Q10" s="706" t="s">
        <v>414</v>
      </c>
    </row>
    <row r="11" spans="1:17" ht="22.5" customHeight="1">
      <c r="A11" s="332">
        <v>3</v>
      </c>
      <c r="B11" s="397" t="s">
        <v>162</v>
      </c>
      <c r="C11" s="398">
        <v>4865166</v>
      </c>
      <c r="D11" s="155" t="s">
        <v>13</v>
      </c>
      <c r="E11" s="119" t="s">
        <v>363</v>
      </c>
      <c r="F11" s="410">
        <v>1000</v>
      </c>
      <c r="G11" s="452">
        <v>6629</v>
      </c>
      <c r="H11" s="453">
        <v>6485</v>
      </c>
      <c r="I11" s="418">
        <f t="shared" si="2"/>
        <v>144</v>
      </c>
      <c r="J11" s="418">
        <f t="shared" si="3"/>
        <v>144000</v>
      </c>
      <c r="K11" s="418">
        <f t="shared" si="0"/>
        <v>0.144</v>
      </c>
      <c r="L11" s="452">
        <v>46364</v>
      </c>
      <c r="M11" s="453">
        <v>45839</v>
      </c>
      <c r="N11" s="418">
        <f t="shared" si="4"/>
        <v>525</v>
      </c>
      <c r="O11" s="418">
        <f t="shared" si="5"/>
        <v>525000</v>
      </c>
      <c r="P11" s="418">
        <f t="shared" si="1"/>
        <v>0.525</v>
      </c>
      <c r="Q11" s="406"/>
    </row>
    <row r="12" spans="1:17" ht="22.5" customHeight="1">
      <c r="A12" s="332">
        <v>4</v>
      </c>
      <c r="B12" s="397" t="s">
        <v>163</v>
      </c>
      <c r="C12" s="398">
        <v>4865151</v>
      </c>
      <c r="D12" s="155" t="s">
        <v>13</v>
      </c>
      <c r="E12" s="119" t="s">
        <v>363</v>
      </c>
      <c r="F12" s="410">
        <v>1000</v>
      </c>
      <c r="G12" s="452">
        <v>10802</v>
      </c>
      <c r="H12" s="453">
        <v>10757</v>
      </c>
      <c r="I12" s="418">
        <f>G12-H12</f>
        <v>45</v>
      </c>
      <c r="J12" s="418">
        <f t="shared" si="3"/>
        <v>45000</v>
      </c>
      <c r="K12" s="418">
        <f t="shared" si="0"/>
        <v>0.045</v>
      </c>
      <c r="L12" s="452">
        <v>515</v>
      </c>
      <c r="M12" s="453">
        <v>491</v>
      </c>
      <c r="N12" s="418">
        <f>L12-M12</f>
        <v>24</v>
      </c>
      <c r="O12" s="418">
        <f t="shared" si="5"/>
        <v>24000</v>
      </c>
      <c r="P12" s="418">
        <f t="shared" si="1"/>
        <v>0.024</v>
      </c>
      <c r="Q12" s="600"/>
    </row>
    <row r="13" spans="1:17" ht="22.5" customHeight="1">
      <c r="A13" s="332">
        <v>5</v>
      </c>
      <c r="B13" s="397" t="s">
        <v>164</v>
      </c>
      <c r="C13" s="398">
        <v>4865152</v>
      </c>
      <c r="D13" s="155" t="s">
        <v>13</v>
      </c>
      <c r="E13" s="119" t="s">
        <v>363</v>
      </c>
      <c r="F13" s="410">
        <v>300</v>
      </c>
      <c r="G13" s="452">
        <v>1605</v>
      </c>
      <c r="H13" s="453">
        <v>1605</v>
      </c>
      <c r="I13" s="418">
        <f>G13-H13</f>
        <v>0</v>
      </c>
      <c r="J13" s="418">
        <f t="shared" si="3"/>
        <v>0</v>
      </c>
      <c r="K13" s="418">
        <f t="shared" si="0"/>
        <v>0</v>
      </c>
      <c r="L13" s="452">
        <v>112</v>
      </c>
      <c r="M13" s="453">
        <v>112</v>
      </c>
      <c r="N13" s="418">
        <f>L13-M13</f>
        <v>0</v>
      </c>
      <c r="O13" s="418">
        <f t="shared" si="5"/>
        <v>0</v>
      </c>
      <c r="P13" s="418">
        <f t="shared" si="1"/>
        <v>0</v>
      </c>
      <c r="Q13" s="559"/>
    </row>
    <row r="14" spans="1:17" ht="22.5" customHeight="1">
      <c r="A14" s="332">
        <v>6</v>
      </c>
      <c r="B14" s="397" t="s">
        <v>165</v>
      </c>
      <c r="C14" s="398">
        <v>4865096</v>
      </c>
      <c r="D14" s="155" t="s">
        <v>13</v>
      </c>
      <c r="E14" s="119" t="s">
        <v>363</v>
      </c>
      <c r="F14" s="410">
        <v>100</v>
      </c>
      <c r="G14" s="452">
        <v>7353</v>
      </c>
      <c r="H14" s="453">
        <v>7251</v>
      </c>
      <c r="I14" s="418">
        <f t="shared" si="2"/>
        <v>102</v>
      </c>
      <c r="J14" s="418">
        <f t="shared" si="3"/>
        <v>10200</v>
      </c>
      <c r="K14" s="418">
        <f t="shared" si="0"/>
        <v>0.0102</v>
      </c>
      <c r="L14" s="452">
        <v>86184</v>
      </c>
      <c r="M14" s="453">
        <v>86425</v>
      </c>
      <c r="N14" s="418">
        <f t="shared" si="4"/>
        <v>-241</v>
      </c>
      <c r="O14" s="418">
        <f t="shared" si="5"/>
        <v>-24100</v>
      </c>
      <c r="P14" s="418">
        <f t="shared" si="1"/>
        <v>-0.0241</v>
      </c>
      <c r="Q14" s="406"/>
    </row>
    <row r="15" spans="1:17" ht="22.5" customHeight="1">
      <c r="A15" s="332">
        <v>7</v>
      </c>
      <c r="B15" s="397" t="s">
        <v>166</v>
      </c>
      <c r="C15" s="398">
        <v>4865097</v>
      </c>
      <c r="D15" s="155" t="s">
        <v>13</v>
      </c>
      <c r="E15" s="119" t="s">
        <v>363</v>
      </c>
      <c r="F15" s="410">
        <v>100</v>
      </c>
      <c r="G15" s="452">
        <v>42852</v>
      </c>
      <c r="H15" s="453">
        <v>43166</v>
      </c>
      <c r="I15" s="418">
        <f t="shared" si="2"/>
        <v>-314</v>
      </c>
      <c r="J15" s="418">
        <f t="shared" si="3"/>
        <v>-31400</v>
      </c>
      <c r="K15" s="418">
        <f t="shared" si="0"/>
        <v>-0.0314</v>
      </c>
      <c r="L15" s="452">
        <v>269044</v>
      </c>
      <c r="M15" s="453">
        <v>268755</v>
      </c>
      <c r="N15" s="418">
        <f t="shared" si="4"/>
        <v>289</v>
      </c>
      <c r="O15" s="418">
        <f t="shared" si="5"/>
        <v>28900</v>
      </c>
      <c r="P15" s="418">
        <f t="shared" si="1"/>
        <v>0.0289</v>
      </c>
      <c r="Q15" s="406"/>
    </row>
    <row r="16" spans="1:17" ht="22.5" customHeight="1">
      <c r="A16" s="332">
        <v>8</v>
      </c>
      <c r="B16" s="397" t="s">
        <v>167</v>
      </c>
      <c r="C16" s="398">
        <v>4864789</v>
      </c>
      <c r="D16" s="155" t="s">
        <v>13</v>
      </c>
      <c r="E16" s="119" t="s">
        <v>363</v>
      </c>
      <c r="F16" s="410">
        <v>100</v>
      </c>
      <c r="G16" s="452">
        <v>8053</v>
      </c>
      <c r="H16" s="453">
        <v>7985</v>
      </c>
      <c r="I16" s="418">
        <f t="shared" si="2"/>
        <v>68</v>
      </c>
      <c r="J16" s="418">
        <f t="shared" si="3"/>
        <v>6800</v>
      </c>
      <c r="K16" s="418">
        <f t="shared" si="0"/>
        <v>0.0068</v>
      </c>
      <c r="L16" s="452">
        <v>344272</v>
      </c>
      <c r="M16" s="453">
        <v>343419</v>
      </c>
      <c r="N16" s="418">
        <f t="shared" si="4"/>
        <v>853</v>
      </c>
      <c r="O16" s="418">
        <f t="shared" si="5"/>
        <v>85300</v>
      </c>
      <c r="P16" s="418">
        <f t="shared" si="1"/>
        <v>0.0853</v>
      </c>
      <c r="Q16" s="406"/>
    </row>
    <row r="17" spans="1:17" ht="25.5" customHeight="1">
      <c r="A17" s="332">
        <v>9</v>
      </c>
      <c r="B17" s="397" t="s">
        <v>168</v>
      </c>
      <c r="C17" s="398">
        <v>4865179</v>
      </c>
      <c r="D17" s="155" t="s">
        <v>13</v>
      </c>
      <c r="E17" s="119" t="s">
        <v>363</v>
      </c>
      <c r="F17" s="410">
        <v>1000</v>
      </c>
      <c r="G17" s="452">
        <v>999932</v>
      </c>
      <c r="H17" s="453">
        <v>999924</v>
      </c>
      <c r="I17" s="418">
        <f t="shared" si="2"/>
        <v>8</v>
      </c>
      <c r="J17" s="418">
        <f t="shared" si="3"/>
        <v>8000</v>
      </c>
      <c r="K17" s="418">
        <f t="shared" si="0"/>
        <v>0.008</v>
      </c>
      <c r="L17" s="452">
        <v>12988</v>
      </c>
      <c r="M17" s="453">
        <v>12602</v>
      </c>
      <c r="N17" s="418">
        <f t="shared" si="4"/>
        <v>386</v>
      </c>
      <c r="O17" s="418">
        <f t="shared" si="5"/>
        <v>386000</v>
      </c>
      <c r="P17" s="418">
        <f t="shared" si="1"/>
        <v>0.386</v>
      </c>
      <c r="Q17" s="706" t="s">
        <v>416</v>
      </c>
    </row>
    <row r="18" spans="1:17" ht="26.25" customHeight="1">
      <c r="A18" s="728">
        <v>9</v>
      </c>
      <c r="B18" s="729" t="s">
        <v>168</v>
      </c>
      <c r="C18" s="730">
        <v>4865183</v>
      </c>
      <c r="D18" s="731" t="s">
        <v>13</v>
      </c>
      <c r="E18" s="732" t="s">
        <v>363</v>
      </c>
      <c r="F18" s="733">
        <v>1000</v>
      </c>
      <c r="G18" s="452">
        <v>999925</v>
      </c>
      <c r="H18" s="453">
        <v>999926</v>
      </c>
      <c r="I18" s="418">
        <f>G18-H18</f>
        <v>-1</v>
      </c>
      <c r="J18" s="418">
        <f t="shared" si="3"/>
        <v>-1000</v>
      </c>
      <c r="K18" s="418">
        <f t="shared" si="0"/>
        <v>-0.001</v>
      </c>
      <c r="L18" s="452">
        <v>15465</v>
      </c>
      <c r="M18" s="453">
        <v>15177</v>
      </c>
      <c r="N18" s="418">
        <f>L18-M18</f>
        <v>288</v>
      </c>
      <c r="O18" s="418">
        <f t="shared" si="5"/>
        <v>288000</v>
      </c>
      <c r="P18" s="418">
        <f t="shared" si="1"/>
        <v>0.288</v>
      </c>
      <c r="Q18" s="706" t="s">
        <v>415</v>
      </c>
    </row>
    <row r="19" spans="1:17" ht="22.5" customHeight="1">
      <c r="A19" s="332"/>
      <c r="B19" s="399" t="s">
        <v>169</v>
      </c>
      <c r="C19" s="398"/>
      <c r="D19" s="155"/>
      <c r="E19" s="155"/>
      <c r="F19" s="410"/>
      <c r="G19" s="634"/>
      <c r="H19" s="633"/>
      <c r="I19" s="418"/>
      <c r="J19" s="418"/>
      <c r="K19" s="421"/>
      <c r="L19" s="419"/>
      <c r="M19" s="418"/>
      <c r="N19" s="418"/>
      <c r="O19" s="418"/>
      <c r="P19" s="421"/>
      <c r="Q19" s="406"/>
    </row>
    <row r="20" spans="1:17" ht="22.5" customHeight="1">
      <c r="A20" s="332">
        <v>10</v>
      </c>
      <c r="B20" s="397" t="s">
        <v>16</v>
      </c>
      <c r="C20" s="398">
        <v>4864973</v>
      </c>
      <c r="D20" s="155" t="s">
        <v>13</v>
      </c>
      <c r="E20" s="119" t="s">
        <v>363</v>
      </c>
      <c r="F20" s="410">
        <v>-1000</v>
      </c>
      <c r="G20" s="452">
        <v>994650</v>
      </c>
      <c r="H20" s="453">
        <v>994903</v>
      </c>
      <c r="I20" s="418">
        <f t="shared" si="2"/>
        <v>-253</v>
      </c>
      <c r="J20" s="418">
        <f t="shared" si="3"/>
        <v>253000</v>
      </c>
      <c r="K20" s="418">
        <f t="shared" si="0"/>
        <v>0.253</v>
      </c>
      <c r="L20" s="452">
        <v>961911</v>
      </c>
      <c r="M20" s="453">
        <v>962111</v>
      </c>
      <c r="N20" s="418">
        <f t="shared" si="4"/>
        <v>-200</v>
      </c>
      <c r="O20" s="418">
        <f t="shared" si="5"/>
        <v>200000</v>
      </c>
      <c r="P20" s="418">
        <f t="shared" si="1"/>
        <v>0.2</v>
      </c>
      <c r="Q20" s="406"/>
    </row>
    <row r="21" spans="1:17" ht="22.5" customHeight="1">
      <c r="A21" s="332">
        <v>11</v>
      </c>
      <c r="B21" s="364" t="s">
        <v>17</v>
      </c>
      <c r="C21" s="398">
        <v>4864974</v>
      </c>
      <c r="D21" s="106" t="s">
        <v>13</v>
      </c>
      <c r="E21" s="119" t="s">
        <v>363</v>
      </c>
      <c r="F21" s="410">
        <v>-1000</v>
      </c>
      <c r="G21" s="452">
        <v>993185</v>
      </c>
      <c r="H21" s="453">
        <v>993492</v>
      </c>
      <c r="I21" s="418">
        <f t="shared" si="2"/>
        <v>-307</v>
      </c>
      <c r="J21" s="418">
        <f t="shared" si="3"/>
        <v>307000</v>
      </c>
      <c r="K21" s="418">
        <f t="shared" si="0"/>
        <v>0.307</v>
      </c>
      <c r="L21" s="452">
        <v>964553</v>
      </c>
      <c r="M21" s="453">
        <v>964715</v>
      </c>
      <c r="N21" s="418">
        <f t="shared" si="4"/>
        <v>-162</v>
      </c>
      <c r="O21" s="418">
        <f t="shared" si="5"/>
        <v>162000</v>
      </c>
      <c r="P21" s="418">
        <f t="shared" si="1"/>
        <v>0.162</v>
      </c>
      <c r="Q21" s="406"/>
    </row>
    <row r="22" spans="1:17" ht="22.5" customHeight="1">
      <c r="A22" s="332">
        <v>12</v>
      </c>
      <c r="B22" s="397" t="s">
        <v>18</v>
      </c>
      <c r="C22" s="398">
        <v>4864975</v>
      </c>
      <c r="D22" s="155" t="s">
        <v>13</v>
      </c>
      <c r="E22" s="119" t="s">
        <v>363</v>
      </c>
      <c r="F22" s="410">
        <v>-1000</v>
      </c>
      <c r="G22" s="452">
        <v>988785</v>
      </c>
      <c r="H22" s="453">
        <v>988930</v>
      </c>
      <c r="I22" s="418">
        <f t="shared" si="2"/>
        <v>-145</v>
      </c>
      <c r="J22" s="418">
        <f t="shared" si="3"/>
        <v>145000</v>
      </c>
      <c r="K22" s="418">
        <f t="shared" si="0"/>
        <v>0.145</v>
      </c>
      <c r="L22" s="452">
        <v>948941</v>
      </c>
      <c r="M22" s="453">
        <v>949221</v>
      </c>
      <c r="N22" s="418">
        <f t="shared" si="4"/>
        <v>-280</v>
      </c>
      <c r="O22" s="418">
        <f t="shared" si="5"/>
        <v>280000</v>
      </c>
      <c r="P22" s="418">
        <f t="shared" si="1"/>
        <v>0.28</v>
      </c>
      <c r="Q22" s="406"/>
    </row>
    <row r="23" spans="1:17" ht="22.5" customHeight="1">
      <c r="A23" s="332">
        <v>13</v>
      </c>
      <c r="B23" s="397" t="s">
        <v>170</v>
      </c>
      <c r="C23" s="398">
        <v>4864976</v>
      </c>
      <c r="D23" s="155" t="s">
        <v>13</v>
      </c>
      <c r="E23" s="119" t="s">
        <v>363</v>
      </c>
      <c r="F23" s="410">
        <v>-1000</v>
      </c>
      <c r="G23" s="452">
        <v>999539</v>
      </c>
      <c r="H23" s="453">
        <v>999682</v>
      </c>
      <c r="I23" s="418">
        <f t="shared" si="2"/>
        <v>-143</v>
      </c>
      <c r="J23" s="418">
        <f t="shared" si="3"/>
        <v>143000</v>
      </c>
      <c r="K23" s="418">
        <f t="shared" si="0"/>
        <v>0.143</v>
      </c>
      <c r="L23" s="452">
        <v>965092</v>
      </c>
      <c r="M23" s="453">
        <v>965366</v>
      </c>
      <c r="N23" s="418">
        <f t="shared" si="4"/>
        <v>-274</v>
      </c>
      <c r="O23" s="418">
        <f t="shared" si="5"/>
        <v>274000</v>
      </c>
      <c r="P23" s="418">
        <f t="shared" si="1"/>
        <v>0.274</v>
      </c>
      <c r="Q23" s="406"/>
    </row>
    <row r="24" spans="1:17" ht="22.5" customHeight="1">
      <c r="A24" s="332"/>
      <c r="B24" s="399" t="s">
        <v>171</v>
      </c>
      <c r="C24" s="398"/>
      <c r="D24" s="155"/>
      <c r="E24" s="155"/>
      <c r="F24" s="410"/>
      <c r="G24" s="634"/>
      <c r="H24" s="633"/>
      <c r="I24" s="418"/>
      <c r="J24" s="418"/>
      <c r="K24" s="418"/>
      <c r="L24" s="419"/>
      <c r="M24" s="418"/>
      <c r="N24" s="418"/>
      <c r="O24" s="418"/>
      <c r="P24" s="418"/>
      <c r="Q24" s="406"/>
    </row>
    <row r="25" spans="1:17" ht="22.5" customHeight="1">
      <c r="A25" s="332">
        <v>14</v>
      </c>
      <c r="B25" s="397" t="s">
        <v>16</v>
      </c>
      <c r="C25" s="398">
        <v>5128437</v>
      </c>
      <c r="D25" s="155" t="s">
        <v>13</v>
      </c>
      <c r="E25" s="119" t="s">
        <v>363</v>
      </c>
      <c r="F25" s="410">
        <v>-1000</v>
      </c>
      <c r="G25" s="452">
        <v>999233</v>
      </c>
      <c r="H25" s="453">
        <v>999683</v>
      </c>
      <c r="I25" s="418">
        <f>G25-H25</f>
        <v>-450</v>
      </c>
      <c r="J25" s="418">
        <f t="shared" si="3"/>
        <v>450000</v>
      </c>
      <c r="K25" s="418">
        <f t="shared" si="0"/>
        <v>0.45</v>
      </c>
      <c r="L25" s="452">
        <v>993758</v>
      </c>
      <c r="M25" s="453">
        <v>993800</v>
      </c>
      <c r="N25" s="418">
        <f>L25-M25</f>
        <v>-42</v>
      </c>
      <c r="O25" s="418">
        <f t="shared" si="5"/>
        <v>42000</v>
      </c>
      <c r="P25" s="418">
        <f t="shared" si="1"/>
        <v>0.042</v>
      </c>
      <c r="Q25" s="715"/>
    </row>
    <row r="26" spans="1:17" ht="22.5" customHeight="1">
      <c r="A26" s="332">
        <v>15</v>
      </c>
      <c r="B26" s="397" t="s">
        <v>17</v>
      </c>
      <c r="C26" s="398">
        <v>5128439</v>
      </c>
      <c r="D26" s="155" t="s">
        <v>13</v>
      </c>
      <c r="E26" s="119" t="s">
        <v>363</v>
      </c>
      <c r="F26" s="410">
        <v>-1000</v>
      </c>
      <c r="G26" s="452">
        <v>2185</v>
      </c>
      <c r="H26" s="453">
        <v>1493</v>
      </c>
      <c r="I26" s="418">
        <f>G26-H26</f>
        <v>692</v>
      </c>
      <c r="J26" s="418">
        <f t="shared" si="3"/>
        <v>-692000</v>
      </c>
      <c r="K26" s="418">
        <f t="shared" si="0"/>
        <v>-0.692</v>
      </c>
      <c r="L26" s="452">
        <v>996780</v>
      </c>
      <c r="M26" s="453">
        <v>996773</v>
      </c>
      <c r="N26" s="418">
        <f>L26-M26</f>
        <v>7</v>
      </c>
      <c r="O26" s="418">
        <f t="shared" si="5"/>
        <v>-7000</v>
      </c>
      <c r="P26" s="418">
        <f t="shared" si="1"/>
        <v>-0.007</v>
      </c>
      <c r="Q26" s="715"/>
    </row>
    <row r="27" spans="1:17" ht="22.5" customHeight="1">
      <c r="A27" s="332"/>
      <c r="B27" s="362" t="s">
        <v>172</v>
      </c>
      <c r="C27" s="398"/>
      <c r="D27" s="106"/>
      <c r="E27" s="106"/>
      <c r="F27" s="410"/>
      <c r="G27" s="634"/>
      <c r="H27" s="633"/>
      <c r="I27" s="418"/>
      <c r="J27" s="418"/>
      <c r="K27" s="418"/>
      <c r="L27" s="419"/>
      <c r="M27" s="418"/>
      <c r="N27" s="418"/>
      <c r="O27" s="418"/>
      <c r="P27" s="418"/>
      <c r="Q27" s="406"/>
    </row>
    <row r="28" spans="1:17" ht="22.5" customHeight="1">
      <c r="A28" s="332">
        <v>16</v>
      </c>
      <c r="B28" s="397" t="s">
        <v>16</v>
      </c>
      <c r="C28" s="398">
        <v>4864969</v>
      </c>
      <c r="D28" s="155" t="s">
        <v>13</v>
      </c>
      <c r="E28" s="119" t="s">
        <v>363</v>
      </c>
      <c r="F28" s="410">
        <v>-1000</v>
      </c>
      <c r="G28" s="452">
        <v>39775</v>
      </c>
      <c r="H28" s="453">
        <v>39545</v>
      </c>
      <c r="I28" s="418">
        <f t="shared" si="2"/>
        <v>230</v>
      </c>
      <c r="J28" s="418">
        <f t="shared" si="3"/>
        <v>-230000</v>
      </c>
      <c r="K28" s="418">
        <f t="shared" si="0"/>
        <v>-0.23</v>
      </c>
      <c r="L28" s="452">
        <v>26792</v>
      </c>
      <c r="M28" s="453">
        <v>27243</v>
      </c>
      <c r="N28" s="418">
        <f t="shared" si="4"/>
        <v>-451</v>
      </c>
      <c r="O28" s="418">
        <f t="shared" si="5"/>
        <v>451000</v>
      </c>
      <c r="P28" s="418">
        <f t="shared" si="1"/>
        <v>0.451</v>
      </c>
      <c r="Q28" s="406"/>
    </row>
    <row r="29" spans="1:17" ht="22.5" customHeight="1">
      <c r="A29" s="332">
        <v>17</v>
      </c>
      <c r="B29" s="397" t="s">
        <v>17</v>
      </c>
      <c r="C29" s="398">
        <v>4864970</v>
      </c>
      <c r="D29" s="155" t="s">
        <v>13</v>
      </c>
      <c r="E29" s="119" t="s">
        <v>363</v>
      </c>
      <c r="F29" s="410">
        <v>-1000</v>
      </c>
      <c r="G29" s="452">
        <v>4848</v>
      </c>
      <c r="H29" s="453">
        <v>4965</v>
      </c>
      <c r="I29" s="418">
        <f t="shared" si="2"/>
        <v>-117</v>
      </c>
      <c r="J29" s="418">
        <f t="shared" si="3"/>
        <v>117000</v>
      </c>
      <c r="K29" s="418">
        <f t="shared" si="0"/>
        <v>0.117</v>
      </c>
      <c r="L29" s="452">
        <v>11783</v>
      </c>
      <c r="M29" s="453">
        <v>11991</v>
      </c>
      <c r="N29" s="418">
        <f t="shared" si="4"/>
        <v>-208</v>
      </c>
      <c r="O29" s="418">
        <f t="shared" si="5"/>
        <v>208000</v>
      </c>
      <c r="P29" s="418">
        <f t="shared" si="1"/>
        <v>0.208</v>
      </c>
      <c r="Q29" s="406"/>
    </row>
    <row r="30" spans="1:17" ht="22.5" customHeight="1">
      <c r="A30" s="332">
        <v>18</v>
      </c>
      <c r="B30" s="397" t="s">
        <v>18</v>
      </c>
      <c r="C30" s="398">
        <v>4864971</v>
      </c>
      <c r="D30" s="155" t="s">
        <v>13</v>
      </c>
      <c r="E30" s="119" t="s">
        <v>363</v>
      </c>
      <c r="F30" s="410">
        <v>-1000</v>
      </c>
      <c r="G30" s="452">
        <v>24749</v>
      </c>
      <c r="H30" s="453">
        <v>24644</v>
      </c>
      <c r="I30" s="418">
        <f t="shared" si="2"/>
        <v>105</v>
      </c>
      <c r="J30" s="418">
        <f t="shared" si="3"/>
        <v>-105000</v>
      </c>
      <c r="K30" s="418">
        <f t="shared" si="0"/>
        <v>-0.105</v>
      </c>
      <c r="L30" s="452">
        <v>12899</v>
      </c>
      <c r="M30" s="453">
        <v>13336</v>
      </c>
      <c r="N30" s="418">
        <f t="shared" si="4"/>
        <v>-437</v>
      </c>
      <c r="O30" s="418">
        <f t="shared" si="5"/>
        <v>437000</v>
      </c>
      <c r="P30" s="418">
        <f t="shared" si="1"/>
        <v>0.437</v>
      </c>
      <c r="Q30" s="406"/>
    </row>
    <row r="31" spans="1:17" ht="22.5" customHeight="1">
      <c r="A31" s="332">
        <v>19</v>
      </c>
      <c r="B31" s="364" t="s">
        <v>170</v>
      </c>
      <c r="C31" s="398">
        <v>4864972</v>
      </c>
      <c r="D31" s="106" t="s">
        <v>13</v>
      </c>
      <c r="E31" s="119" t="s">
        <v>363</v>
      </c>
      <c r="F31" s="410">
        <v>-1000</v>
      </c>
      <c r="G31" s="452">
        <v>14184</v>
      </c>
      <c r="H31" s="453">
        <v>13704</v>
      </c>
      <c r="I31" s="418">
        <f t="shared" si="2"/>
        <v>480</v>
      </c>
      <c r="J31" s="418">
        <f t="shared" si="3"/>
        <v>-480000</v>
      </c>
      <c r="K31" s="418">
        <f t="shared" si="0"/>
        <v>-0.48</v>
      </c>
      <c r="L31" s="452">
        <v>42797</v>
      </c>
      <c r="M31" s="453">
        <v>42849</v>
      </c>
      <c r="N31" s="418">
        <f t="shared" si="4"/>
        <v>-52</v>
      </c>
      <c r="O31" s="418">
        <f t="shared" si="5"/>
        <v>52000</v>
      </c>
      <c r="P31" s="418">
        <f t="shared" si="1"/>
        <v>0.052</v>
      </c>
      <c r="Q31" s="406"/>
    </row>
    <row r="32" spans="1:17" ht="22.5" customHeight="1">
      <c r="A32" s="332"/>
      <c r="B32" s="399" t="s">
        <v>173</v>
      </c>
      <c r="C32" s="398"/>
      <c r="D32" s="155"/>
      <c r="E32" s="155"/>
      <c r="F32" s="410"/>
      <c r="G32" s="634"/>
      <c r="H32" s="633"/>
      <c r="I32" s="418"/>
      <c r="J32" s="418"/>
      <c r="K32" s="418"/>
      <c r="L32" s="419"/>
      <c r="M32" s="418"/>
      <c r="N32" s="418"/>
      <c r="O32" s="418"/>
      <c r="P32" s="418"/>
      <c r="Q32" s="406"/>
    </row>
    <row r="33" spans="1:17" ht="22.5" customHeight="1">
      <c r="A33" s="332"/>
      <c r="B33" s="399" t="s">
        <v>42</v>
      </c>
      <c r="C33" s="398"/>
      <c r="D33" s="155"/>
      <c r="E33" s="155"/>
      <c r="F33" s="410"/>
      <c r="G33" s="634"/>
      <c r="H33" s="633"/>
      <c r="I33" s="418"/>
      <c r="J33" s="418"/>
      <c r="K33" s="418"/>
      <c r="L33" s="419"/>
      <c r="M33" s="418"/>
      <c r="N33" s="418"/>
      <c r="O33" s="418"/>
      <c r="P33" s="418"/>
      <c r="Q33" s="406"/>
    </row>
    <row r="34" spans="1:17" ht="22.5" customHeight="1">
      <c r="A34" s="332">
        <v>20</v>
      </c>
      <c r="B34" s="397" t="s">
        <v>174</v>
      </c>
      <c r="C34" s="398">
        <v>4864954</v>
      </c>
      <c r="D34" s="155" t="s">
        <v>13</v>
      </c>
      <c r="E34" s="119" t="s">
        <v>363</v>
      </c>
      <c r="F34" s="410">
        <v>1000</v>
      </c>
      <c r="G34" s="452">
        <v>4330</v>
      </c>
      <c r="H34" s="453">
        <v>4330</v>
      </c>
      <c r="I34" s="418">
        <f t="shared" si="2"/>
        <v>0</v>
      </c>
      <c r="J34" s="418">
        <f t="shared" si="3"/>
        <v>0</v>
      </c>
      <c r="K34" s="418">
        <f t="shared" si="0"/>
        <v>0</v>
      </c>
      <c r="L34" s="452">
        <v>3697</v>
      </c>
      <c r="M34" s="453">
        <v>3697</v>
      </c>
      <c r="N34" s="418">
        <f t="shared" si="4"/>
        <v>0</v>
      </c>
      <c r="O34" s="418">
        <f t="shared" si="5"/>
        <v>0</v>
      </c>
      <c r="P34" s="418">
        <f t="shared" si="1"/>
        <v>0</v>
      </c>
      <c r="Q34" s="406"/>
    </row>
    <row r="35" spans="1:17" ht="22.5" customHeight="1">
      <c r="A35" s="332">
        <v>21</v>
      </c>
      <c r="B35" s="397" t="s">
        <v>175</v>
      </c>
      <c r="C35" s="398">
        <v>4864955</v>
      </c>
      <c r="D35" s="155" t="s">
        <v>13</v>
      </c>
      <c r="E35" s="119" t="s">
        <v>363</v>
      </c>
      <c r="F35" s="410">
        <v>1000</v>
      </c>
      <c r="G35" s="452">
        <v>5779</v>
      </c>
      <c r="H35" s="453">
        <v>5761</v>
      </c>
      <c r="I35" s="418">
        <f t="shared" si="2"/>
        <v>18</v>
      </c>
      <c r="J35" s="418">
        <f t="shared" si="3"/>
        <v>18000</v>
      </c>
      <c r="K35" s="418">
        <f t="shared" si="0"/>
        <v>0.018</v>
      </c>
      <c r="L35" s="452">
        <v>4369</v>
      </c>
      <c r="M35" s="453">
        <v>4071</v>
      </c>
      <c r="N35" s="418">
        <f t="shared" si="4"/>
        <v>298</v>
      </c>
      <c r="O35" s="418">
        <f t="shared" si="5"/>
        <v>298000</v>
      </c>
      <c r="P35" s="418">
        <f t="shared" si="1"/>
        <v>0.298</v>
      </c>
      <c r="Q35" s="406"/>
    </row>
    <row r="36" spans="1:17" ht="22.5" customHeight="1">
      <c r="A36" s="332"/>
      <c r="B36" s="362" t="s">
        <v>176</v>
      </c>
      <c r="C36" s="398"/>
      <c r="D36" s="106"/>
      <c r="E36" s="106"/>
      <c r="F36" s="410"/>
      <c r="G36" s="634"/>
      <c r="H36" s="633"/>
      <c r="I36" s="418"/>
      <c r="J36" s="418"/>
      <c r="K36" s="418"/>
      <c r="L36" s="419"/>
      <c r="M36" s="418"/>
      <c r="N36" s="418"/>
      <c r="O36" s="418"/>
      <c r="P36" s="418"/>
      <c r="Q36" s="406"/>
    </row>
    <row r="37" spans="1:17" ht="22.5" customHeight="1">
      <c r="A37" s="332">
        <v>22</v>
      </c>
      <c r="B37" s="364" t="s">
        <v>16</v>
      </c>
      <c r="C37" s="398">
        <v>4864908</v>
      </c>
      <c r="D37" s="106" t="s">
        <v>13</v>
      </c>
      <c r="E37" s="119" t="s">
        <v>363</v>
      </c>
      <c r="F37" s="410">
        <v>-1000</v>
      </c>
      <c r="G37" s="452">
        <v>957767</v>
      </c>
      <c r="H37" s="453">
        <v>958858</v>
      </c>
      <c r="I37" s="418">
        <f t="shared" si="2"/>
        <v>-1091</v>
      </c>
      <c r="J37" s="418">
        <f t="shared" si="3"/>
        <v>1091000</v>
      </c>
      <c r="K37" s="418">
        <f t="shared" si="0"/>
        <v>1.091</v>
      </c>
      <c r="L37" s="452">
        <v>906495</v>
      </c>
      <c r="M37" s="453">
        <v>906495</v>
      </c>
      <c r="N37" s="418">
        <f t="shared" si="4"/>
        <v>0</v>
      </c>
      <c r="O37" s="418">
        <f t="shared" si="5"/>
        <v>0</v>
      </c>
      <c r="P37" s="418">
        <f t="shared" si="1"/>
        <v>0</v>
      </c>
      <c r="Q37" s="406"/>
    </row>
    <row r="38" spans="1:17" ht="22.5" customHeight="1">
      <c r="A38" s="332">
        <v>23</v>
      </c>
      <c r="B38" s="397" t="s">
        <v>17</v>
      </c>
      <c r="C38" s="398">
        <v>4864909</v>
      </c>
      <c r="D38" s="155" t="s">
        <v>13</v>
      </c>
      <c r="E38" s="119" t="s">
        <v>363</v>
      </c>
      <c r="F38" s="410">
        <v>-1000</v>
      </c>
      <c r="G38" s="452">
        <v>988977</v>
      </c>
      <c r="H38" s="453">
        <v>991495</v>
      </c>
      <c r="I38" s="418">
        <f t="shared" si="2"/>
        <v>-2518</v>
      </c>
      <c r="J38" s="418">
        <f t="shared" si="3"/>
        <v>2518000</v>
      </c>
      <c r="K38" s="418">
        <f t="shared" si="0"/>
        <v>2.518</v>
      </c>
      <c r="L38" s="452">
        <v>870148</v>
      </c>
      <c r="M38" s="453">
        <v>870175</v>
      </c>
      <c r="N38" s="418">
        <f t="shared" si="4"/>
        <v>-27</v>
      </c>
      <c r="O38" s="418">
        <f t="shared" si="5"/>
        <v>27000</v>
      </c>
      <c r="P38" s="418">
        <f t="shared" si="1"/>
        <v>0.027</v>
      </c>
      <c r="Q38" s="406"/>
    </row>
    <row r="39" spans="1:17" ht="22.5" customHeight="1">
      <c r="A39" s="332"/>
      <c r="B39" s="397"/>
      <c r="C39" s="398"/>
      <c r="D39" s="155"/>
      <c r="E39" s="155"/>
      <c r="F39" s="410"/>
      <c r="G39" s="634"/>
      <c r="H39" s="633"/>
      <c r="I39" s="418"/>
      <c r="J39" s="418"/>
      <c r="K39" s="418"/>
      <c r="L39" s="419"/>
      <c r="M39" s="418"/>
      <c r="N39" s="418"/>
      <c r="O39" s="418"/>
      <c r="P39" s="418"/>
      <c r="Q39" s="406"/>
    </row>
    <row r="40" spans="1:17" ht="22.5" customHeight="1">
      <c r="A40" s="332"/>
      <c r="B40" s="399" t="s">
        <v>177</v>
      </c>
      <c r="C40" s="398"/>
      <c r="D40" s="155"/>
      <c r="E40" s="155"/>
      <c r="F40" s="407"/>
      <c r="G40" s="634"/>
      <c r="H40" s="633"/>
      <c r="I40" s="418"/>
      <c r="J40" s="418"/>
      <c r="K40" s="418"/>
      <c r="L40" s="419"/>
      <c r="M40" s="418"/>
      <c r="N40" s="418"/>
      <c r="O40" s="418"/>
      <c r="P40" s="418"/>
      <c r="Q40" s="406"/>
    </row>
    <row r="41" spans="1:17" ht="22.5" customHeight="1">
      <c r="A41" s="332">
        <v>24</v>
      </c>
      <c r="B41" s="397" t="s">
        <v>132</v>
      </c>
      <c r="C41" s="398">
        <v>4864964</v>
      </c>
      <c r="D41" s="155" t="s">
        <v>13</v>
      </c>
      <c r="E41" s="119" t="s">
        <v>363</v>
      </c>
      <c r="F41" s="410">
        <v>-1000</v>
      </c>
      <c r="G41" s="452">
        <v>340</v>
      </c>
      <c r="H41" s="453">
        <v>342</v>
      </c>
      <c r="I41" s="418">
        <f t="shared" si="2"/>
        <v>-2</v>
      </c>
      <c r="J41" s="418">
        <f t="shared" si="3"/>
        <v>2000</v>
      </c>
      <c r="K41" s="418">
        <f t="shared" si="0"/>
        <v>0.002</v>
      </c>
      <c r="L41" s="452">
        <v>996233</v>
      </c>
      <c r="M41" s="453">
        <v>997650</v>
      </c>
      <c r="N41" s="418">
        <f t="shared" si="4"/>
        <v>-1417</v>
      </c>
      <c r="O41" s="418">
        <f t="shared" si="5"/>
        <v>1417000</v>
      </c>
      <c r="P41" s="418">
        <f t="shared" si="1"/>
        <v>1.417</v>
      </c>
      <c r="Q41" s="406"/>
    </row>
    <row r="42" spans="1:17" ht="22.5" customHeight="1">
      <c r="A42" s="332">
        <v>25</v>
      </c>
      <c r="B42" s="397" t="s">
        <v>133</v>
      </c>
      <c r="C42" s="398">
        <v>4864965</v>
      </c>
      <c r="D42" s="155" t="s">
        <v>13</v>
      </c>
      <c r="E42" s="119" t="s">
        <v>363</v>
      </c>
      <c r="F42" s="410">
        <v>-1000</v>
      </c>
      <c r="G42" s="452">
        <v>452</v>
      </c>
      <c r="H42" s="453">
        <v>452</v>
      </c>
      <c r="I42" s="418">
        <f t="shared" si="2"/>
        <v>0</v>
      </c>
      <c r="J42" s="418">
        <f t="shared" si="3"/>
        <v>0</v>
      </c>
      <c r="K42" s="418">
        <f t="shared" si="0"/>
        <v>0</v>
      </c>
      <c r="L42" s="452">
        <v>982866</v>
      </c>
      <c r="M42" s="453">
        <v>984714</v>
      </c>
      <c r="N42" s="418">
        <f t="shared" si="4"/>
        <v>-1848</v>
      </c>
      <c r="O42" s="418">
        <f t="shared" si="5"/>
        <v>1848000</v>
      </c>
      <c r="P42" s="418">
        <f t="shared" si="1"/>
        <v>1.848</v>
      </c>
      <c r="Q42" s="406"/>
    </row>
    <row r="43" spans="1:17" ht="22.5" customHeight="1">
      <c r="A43" s="332">
        <v>26</v>
      </c>
      <c r="B43" s="397" t="s">
        <v>178</v>
      </c>
      <c r="C43" s="398">
        <v>4864890</v>
      </c>
      <c r="D43" s="155" t="s">
        <v>13</v>
      </c>
      <c r="E43" s="119" t="s">
        <v>363</v>
      </c>
      <c r="F43" s="410">
        <v>-1000</v>
      </c>
      <c r="G43" s="452">
        <v>999193</v>
      </c>
      <c r="H43" s="453">
        <v>999014</v>
      </c>
      <c r="I43" s="418">
        <f t="shared" si="2"/>
        <v>179</v>
      </c>
      <c r="J43" s="418">
        <f t="shared" si="3"/>
        <v>-179000</v>
      </c>
      <c r="K43" s="418">
        <f t="shared" si="0"/>
        <v>-0.179</v>
      </c>
      <c r="L43" s="452">
        <v>957903</v>
      </c>
      <c r="M43" s="453">
        <v>957923</v>
      </c>
      <c r="N43" s="418">
        <f t="shared" si="4"/>
        <v>-20</v>
      </c>
      <c r="O43" s="418">
        <f t="shared" si="5"/>
        <v>20000</v>
      </c>
      <c r="P43" s="418">
        <f t="shared" si="1"/>
        <v>0.02</v>
      </c>
      <c r="Q43" s="406"/>
    </row>
    <row r="44" spans="1:17" ht="22.5" customHeight="1">
      <c r="A44" s="332">
        <v>27</v>
      </c>
      <c r="B44" s="364" t="s">
        <v>179</v>
      </c>
      <c r="C44" s="398">
        <v>4864891</v>
      </c>
      <c r="D44" s="106" t="s">
        <v>13</v>
      </c>
      <c r="E44" s="119" t="s">
        <v>363</v>
      </c>
      <c r="F44" s="410">
        <v>-1000</v>
      </c>
      <c r="G44" s="452"/>
      <c r="H44" s="453"/>
      <c r="I44" s="418">
        <f t="shared" si="2"/>
        <v>0</v>
      </c>
      <c r="J44" s="418">
        <f t="shared" si="3"/>
        <v>0</v>
      </c>
      <c r="K44" s="418">
        <f t="shared" si="0"/>
        <v>0</v>
      </c>
      <c r="L44" s="452"/>
      <c r="M44" s="453"/>
      <c r="N44" s="418">
        <f t="shared" si="4"/>
        <v>0</v>
      </c>
      <c r="O44" s="418">
        <f t="shared" si="5"/>
        <v>0</v>
      </c>
      <c r="P44" s="418">
        <f t="shared" si="1"/>
        <v>0</v>
      </c>
      <c r="Q44" s="406"/>
    </row>
    <row r="45" spans="1:17" ht="22.5" customHeight="1">
      <c r="A45" s="332">
        <v>28</v>
      </c>
      <c r="B45" s="397" t="s">
        <v>180</v>
      </c>
      <c r="C45" s="398">
        <v>4864906</v>
      </c>
      <c r="D45" s="155" t="s">
        <v>13</v>
      </c>
      <c r="E45" s="119" t="s">
        <v>363</v>
      </c>
      <c r="F45" s="410">
        <v>-1000</v>
      </c>
      <c r="G45" s="452">
        <v>999630</v>
      </c>
      <c r="H45" s="453">
        <v>999630</v>
      </c>
      <c r="I45" s="418">
        <f t="shared" si="2"/>
        <v>0</v>
      </c>
      <c r="J45" s="418">
        <f t="shared" si="3"/>
        <v>0</v>
      </c>
      <c r="K45" s="418">
        <f t="shared" si="0"/>
        <v>0</v>
      </c>
      <c r="L45" s="452">
        <v>923916</v>
      </c>
      <c r="M45" s="453">
        <v>927306</v>
      </c>
      <c r="N45" s="418">
        <f t="shared" si="4"/>
        <v>-3390</v>
      </c>
      <c r="O45" s="418">
        <f t="shared" si="5"/>
        <v>3390000</v>
      </c>
      <c r="P45" s="418">
        <f t="shared" si="1"/>
        <v>3.39</v>
      </c>
      <c r="Q45" s="406"/>
    </row>
    <row r="46" spans="1:17" ht="22.5" customHeight="1" thickBot="1">
      <c r="A46" s="332">
        <v>29</v>
      </c>
      <c r="B46" s="397" t="s">
        <v>181</v>
      </c>
      <c r="C46" s="398">
        <v>4864907</v>
      </c>
      <c r="D46" s="155" t="s">
        <v>13</v>
      </c>
      <c r="E46" s="119" t="s">
        <v>363</v>
      </c>
      <c r="F46" s="595">
        <v>-1000</v>
      </c>
      <c r="G46" s="452">
        <v>999027</v>
      </c>
      <c r="H46" s="453">
        <v>999027</v>
      </c>
      <c r="I46" s="418">
        <f t="shared" si="2"/>
        <v>0</v>
      </c>
      <c r="J46" s="418">
        <f t="shared" si="3"/>
        <v>0</v>
      </c>
      <c r="K46" s="418">
        <f t="shared" si="0"/>
        <v>0</v>
      </c>
      <c r="L46" s="452">
        <v>910588</v>
      </c>
      <c r="M46" s="453">
        <v>914349</v>
      </c>
      <c r="N46" s="418">
        <f t="shared" si="4"/>
        <v>-3761</v>
      </c>
      <c r="O46" s="418">
        <f t="shared" si="5"/>
        <v>3761000</v>
      </c>
      <c r="P46" s="418">
        <f t="shared" si="1"/>
        <v>3.761</v>
      </c>
      <c r="Q46" s="406"/>
    </row>
    <row r="47" spans="1:17" ht="18" customHeight="1" thickTop="1">
      <c r="A47" s="361"/>
      <c r="B47" s="400"/>
      <c r="C47" s="401"/>
      <c r="D47" s="317"/>
      <c r="E47" s="318"/>
      <c r="F47" s="410"/>
      <c r="G47" s="635"/>
      <c r="H47" s="636"/>
      <c r="I47" s="424"/>
      <c r="J47" s="424"/>
      <c r="K47" s="424"/>
      <c r="L47" s="424"/>
      <c r="M47" s="425"/>
      <c r="N47" s="424"/>
      <c r="O47" s="424"/>
      <c r="P47" s="424"/>
      <c r="Q47" s="27"/>
    </row>
    <row r="48" spans="1:17" ht="18" customHeight="1" thickBot="1">
      <c r="A48" s="545" t="s">
        <v>352</v>
      </c>
      <c r="B48" s="402"/>
      <c r="C48" s="403"/>
      <c r="D48" s="319"/>
      <c r="E48" s="320"/>
      <c r="F48" s="410"/>
      <c r="G48" s="637"/>
      <c r="H48" s="638"/>
      <c r="I48" s="428"/>
      <c r="J48" s="428"/>
      <c r="K48" s="428"/>
      <c r="L48" s="428"/>
      <c r="M48" s="429"/>
      <c r="N48" s="428"/>
      <c r="O48" s="428"/>
      <c r="P48" s="555" t="str">
        <f>NDPL!$Q$1</f>
        <v>DECEMBER-2011</v>
      </c>
      <c r="Q48" s="555"/>
    </row>
    <row r="49" spans="1:17" ht="21" customHeight="1" thickTop="1">
      <c r="A49" s="359"/>
      <c r="B49" s="362" t="s">
        <v>182</v>
      </c>
      <c r="C49" s="398"/>
      <c r="D49" s="106"/>
      <c r="E49" s="106"/>
      <c r="F49" s="596"/>
      <c r="G49" s="634"/>
      <c r="H49" s="633"/>
      <c r="I49" s="418"/>
      <c r="J49" s="418"/>
      <c r="K49" s="418"/>
      <c r="L49" s="419"/>
      <c r="M49" s="418"/>
      <c r="N49" s="418"/>
      <c r="O49" s="418"/>
      <c r="P49" s="418"/>
      <c r="Q49" s="184"/>
    </row>
    <row r="50" spans="1:17" ht="21" customHeight="1">
      <c r="A50" s="332">
        <v>30</v>
      </c>
      <c r="B50" s="397" t="s">
        <v>16</v>
      </c>
      <c r="C50" s="398">
        <v>4864988</v>
      </c>
      <c r="D50" s="155" t="s">
        <v>13</v>
      </c>
      <c r="E50" s="119" t="s">
        <v>363</v>
      </c>
      <c r="F50" s="410">
        <v>-1000</v>
      </c>
      <c r="G50" s="452">
        <v>998860</v>
      </c>
      <c r="H50" s="453">
        <v>998860</v>
      </c>
      <c r="I50" s="418">
        <f t="shared" si="2"/>
        <v>0</v>
      </c>
      <c r="J50" s="418">
        <f t="shared" si="3"/>
        <v>0</v>
      </c>
      <c r="K50" s="418">
        <f t="shared" si="0"/>
        <v>0</v>
      </c>
      <c r="L50" s="452">
        <v>976039</v>
      </c>
      <c r="M50" s="453">
        <v>976614</v>
      </c>
      <c r="N50" s="418">
        <f t="shared" si="4"/>
        <v>-575</v>
      </c>
      <c r="O50" s="418">
        <f t="shared" si="5"/>
        <v>575000</v>
      </c>
      <c r="P50" s="418">
        <f t="shared" si="1"/>
        <v>0.575</v>
      </c>
      <c r="Q50" s="184"/>
    </row>
    <row r="51" spans="1:17" ht="21" customHeight="1">
      <c r="A51" s="332">
        <v>31</v>
      </c>
      <c r="B51" s="397" t="s">
        <v>17</v>
      </c>
      <c r="C51" s="398">
        <v>4864989</v>
      </c>
      <c r="D51" s="155" t="s">
        <v>13</v>
      </c>
      <c r="E51" s="119" t="s">
        <v>363</v>
      </c>
      <c r="F51" s="410">
        <v>-1000</v>
      </c>
      <c r="G51" s="452">
        <v>69</v>
      </c>
      <c r="H51" s="453">
        <v>69</v>
      </c>
      <c r="I51" s="418">
        <f t="shared" si="2"/>
        <v>0</v>
      </c>
      <c r="J51" s="418">
        <f t="shared" si="3"/>
        <v>0</v>
      </c>
      <c r="K51" s="418">
        <f t="shared" si="0"/>
        <v>0</v>
      </c>
      <c r="L51" s="452">
        <v>994152</v>
      </c>
      <c r="M51" s="453">
        <v>994332</v>
      </c>
      <c r="N51" s="418">
        <f t="shared" si="4"/>
        <v>-180</v>
      </c>
      <c r="O51" s="418">
        <f t="shared" si="5"/>
        <v>180000</v>
      </c>
      <c r="P51" s="418">
        <f t="shared" si="1"/>
        <v>0.18</v>
      </c>
      <c r="Q51" s="184"/>
    </row>
    <row r="52" spans="1:17" ht="21" customHeight="1">
      <c r="A52" s="332">
        <v>32</v>
      </c>
      <c r="B52" s="397" t="s">
        <v>18</v>
      </c>
      <c r="C52" s="398">
        <v>4864979</v>
      </c>
      <c r="D52" s="155" t="s">
        <v>13</v>
      </c>
      <c r="E52" s="119" t="s">
        <v>363</v>
      </c>
      <c r="F52" s="410">
        <v>-2000</v>
      </c>
      <c r="G52" s="452">
        <v>990518</v>
      </c>
      <c r="H52" s="453">
        <v>990508</v>
      </c>
      <c r="I52" s="418">
        <f t="shared" si="2"/>
        <v>10</v>
      </c>
      <c r="J52" s="418">
        <f t="shared" si="3"/>
        <v>-20000</v>
      </c>
      <c r="K52" s="418">
        <f t="shared" si="0"/>
        <v>-0.02</v>
      </c>
      <c r="L52" s="452">
        <v>972406</v>
      </c>
      <c r="M52" s="453">
        <v>972321</v>
      </c>
      <c r="N52" s="418">
        <f t="shared" si="4"/>
        <v>85</v>
      </c>
      <c r="O52" s="418">
        <f t="shared" si="5"/>
        <v>-170000</v>
      </c>
      <c r="P52" s="418">
        <f t="shared" si="1"/>
        <v>-0.17</v>
      </c>
      <c r="Q52" s="597"/>
    </row>
    <row r="53" spans="1:17" ht="21" customHeight="1">
      <c r="A53" s="332"/>
      <c r="B53" s="399" t="s">
        <v>183</v>
      </c>
      <c r="C53" s="398"/>
      <c r="D53" s="155"/>
      <c r="E53" s="155"/>
      <c r="F53" s="410"/>
      <c r="G53" s="634"/>
      <c r="H53" s="633"/>
      <c r="I53" s="418"/>
      <c r="J53" s="418"/>
      <c r="K53" s="418"/>
      <c r="L53" s="419"/>
      <c r="M53" s="418"/>
      <c r="N53" s="418"/>
      <c r="O53" s="418"/>
      <c r="P53" s="418"/>
      <c r="Q53" s="184"/>
    </row>
    <row r="54" spans="1:17" ht="21" customHeight="1">
      <c r="A54" s="332">
        <v>33</v>
      </c>
      <c r="B54" s="397" t="s">
        <v>16</v>
      </c>
      <c r="C54" s="398">
        <v>4864966</v>
      </c>
      <c r="D54" s="155" t="s">
        <v>13</v>
      </c>
      <c r="E54" s="119" t="s">
        <v>363</v>
      </c>
      <c r="F54" s="410">
        <v>-1000</v>
      </c>
      <c r="G54" s="452">
        <v>998024</v>
      </c>
      <c r="H54" s="453">
        <v>998217</v>
      </c>
      <c r="I54" s="418">
        <f t="shared" si="2"/>
        <v>-193</v>
      </c>
      <c r="J54" s="418">
        <f t="shared" si="3"/>
        <v>193000</v>
      </c>
      <c r="K54" s="418">
        <f t="shared" si="0"/>
        <v>0.193</v>
      </c>
      <c r="L54" s="452">
        <v>932882</v>
      </c>
      <c r="M54" s="453">
        <v>933569</v>
      </c>
      <c r="N54" s="418">
        <f t="shared" si="4"/>
        <v>-687</v>
      </c>
      <c r="O54" s="418">
        <f t="shared" si="5"/>
        <v>687000</v>
      </c>
      <c r="P54" s="418">
        <f t="shared" si="1"/>
        <v>0.687</v>
      </c>
      <c r="Q54" s="184"/>
    </row>
    <row r="55" spans="1:17" ht="21" customHeight="1">
      <c r="A55" s="332">
        <v>34</v>
      </c>
      <c r="B55" s="397" t="s">
        <v>17</v>
      </c>
      <c r="C55" s="398">
        <v>4864967</v>
      </c>
      <c r="D55" s="155" t="s">
        <v>13</v>
      </c>
      <c r="E55" s="119" t="s">
        <v>363</v>
      </c>
      <c r="F55" s="410">
        <v>-1000</v>
      </c>
      <c r="G55" s="452">
        <v>1584</v>
      </c>
      <c r="H55" s="453">
        <v>1586</v>
      </c>
      <c r="I55" s="418">
        <f t="shared" si="2"/>
        <v>-2</v>
      </c>
      <c r="J55" s="418">
        <f t="shared" si="3"/>
        <v>2000</v>
      </c>
      <c r="K55" s="418">
        <f t="shared" si="0"/>
        <v>0.002</v>
      </c>
      <c r="L55" s="452">
        <v>948831</v>
      </c>
      <c r="M55" s="453">
        <v>949778</v>
      </c>
      <c r="N55" s="418">
        <f t="shared" si="4"/>
        <v>-947</v>
      </c>
      <c r="O55" s="418">
        <f t="shared" si="5"/>
        <v>947000</v>
      </c>
      <c r="P55" s="418">
        <f t="shared" si="1"/>
        <v>0.947</v>
      </c>
      <c r="Q55" s="184"/>
    </row>
    <row r="56" spans="1:17" ht="21" customHeight="1">
      <c r="A56" s="332">
        <v>35</v>
      </c>
      <c r="B56" s="397" t="s">
        <v>18</v>
      </c>
      <c r="C56" s="398">
        <v>4865048</v>
      </c>
      <c r="D56" s="155" t="s">
        <v>13</v>
      </c>
      <c r="E56" s="119" t="s">
        <v>363</v>
      </c>
      <c r="F56" s="410">
        <v>-1000</v>
      </c>
      <c r="G56" s="452">
        <v>998141</v>
      </c>
      <c r="H56" s="453">
        <v>998365</v>
      </c>
      <c r="I56" s="418">
        <f t="shared" si="2"/>
        <v>-224</v>
      </c>
      <c r="J56" s="418">
        <f t="shared" si="3"/>
        <v>224000</v>
      </c>
      <c r="K56" s="418">
        <f t="shared" si="0"/>
        <v>0.224</v>
      </c>
      <c r="L56" s="452">
        <v>939398</v>
      </c>
      <c r="M56" s="453">
        <v>940004</v>
      </c>
      <c r="N56" s="418">
        <f t="shared" si="4"/>
        <v>-606</v>
      </c>
      <c r="O56" s="418">
        <f t="shared" si="5"/>
        <v>606000</v>
      </c>
      <c r="P56" s="418">
        <f t="shared" si="1"/>
        <v>0.606</v>
      </c>
      <c r="Q56" s="184"/>
    </row>
    <row r="57" spans="1:17" ht="21" customHeight="1">
      <c r="A57" s="332"/>
      <c r="B57" s="399" t="s">
        <v>123</v>
      </c>
      <c r="C57" s="398"/>
      <c r="D57" s="155"/>
      <c r="E57" s="119"/>
      <c r="F57" s="407"/>
      <c r="G57" s="634"/>
      <c r="H57" s="639"/>
      <c r="I57" s="418"/>
      <c r="J57" s="418"/>
      <c r="K57" s="418"/>
      <c r="L57" s="419"/>
      <c r="M57" s="415"/>
      <c r="N57" s="418"/>
      <c r="O57" s="418"/>
      <c r="P57" s="418"/>
      <c r="Q57" s="184"/>
    </row>
    <row r="58" spans="1:17" ht="21" customHeight="1">
      <c r="A58" s="332">
        <v>36</v>
      </c>
      <c r="B58" s="397" t="s">
        <v>386</v>
      </c>
      <c r="C58" s="398">
        <v>4864827</v>
      </c>
      <c r="D58" s="155" t="s">
        <v>13</v>
      </c>
      <c r="E58" s="119" t="s">
        <v>363</v>
      </c>
      <c r="F58" s="407">
        <v>-666.666</v>
      </c>
      <c r="G58" s="452"/>
      <c r="H58" s="453"/>
      <c r="I58" s="418">
        <f>G58-H58</f>
        <v>0</v>
      </c>
      <c r="J58" s="418">
        <f t="shared" si="3"/>
        <v>0</v>
      </c>
      <c r="K58" s="418">
        <f t="shared" si="0"/>
        <v>0</v>
      </c>
      <c r="L58" s="452"/>
      <c r="M58" s="453"/>
      <c r="N58" s="418">
        <f>L58-M58</f>
        <v>0</v>
      </c>
      <c r="O58" s="418">
        <f t="shared" si="5"/>
        <v>0</v>
      </c>
      <c r="P58" s="418">
        <f t="shared" si="1"/>
        <v>0</v>
      </c>
      <c r="Q58" s="598"/>
    </row>
    <row r="59" spans="1:17" ht="21" customHeight="1">
      <c r="A59" s="332">
        <v>37</v>
      </c>
      <c r="B59" s="397" t="s">
        <v>185</v>
      </c>
      <c r="C59" s="398">
        <v>4864828</v>
      </c>
      <c r="D59" s="155" t="s">
        <v>13</v>
      </c>
      <c r="E59" s="119" t="s">
        <v>363</v>
      </c>
      <c r="F59" s="407">
        <v>-666.666</v>
      </c>
      <c r="G59" s="452">
        <v>984778</v>
      </c>
      <c r="H59" s="453">
        <v>987634</v>
      </c>
      <c r="I59" s="418">
        <f>G59-H59</f>
        <v>-2856</v>
      </c>
      <c r="J59" s="418">
        <f t="shared" si="3"/>
        <v>1903998.0960000001</v>
      </c>
      <c r="K59" s="734">
        <f t="shared" si="0"/>
        <v>1.903998096</v>
      </c>
      <c r="L59" s="452">
        <v>976489</v>
      </c>
      <c r="M59" s="453">
        <v>976515</v>
      </c>
      <c r="N59" s="418">
        <f>L59-M59</f>
        <v>-26</v>
      </c>
      <c r="O59" s="418">
        <f t="shared" si="5"/>
        <v>17333.316000000003</v>
      </c>
      <c r="P59" s="734">
        <f t="shared" si="1"/>
        <v>0.017333316</v>
      </c>
      <c r="Q59" s="184"/>
    </row>
    <row r="60" spans="1:17" ht="22.5" customHeight="1">
      <c r="A60" s="332"/>
      <c r="B60" s="399" t="s">
        <v>390</v>
      </c>
      <c r="C60" s="398"/>
      <c r="D60" s="155"/>
      <c r="E60" s="119"/>
      <c r="F60" s="407"/>
      <c r="G60" s="634"/>
      <c r="H60" s="639"/>
      <c r="I60" s="418"/>
      <c r="J60" s="418"/>
      <c r="K60" s="418"/>
      <c r="L60" s="422"/>
      <c r="M60" s="415"/>
      <c r="N60" s="418"/>
      <c r="O60" s="418"/>
      <c r="P60" s="418"/>
      <c r="Q60" s="184"/>
    </row>
    <row r="61" spans="1:17" ht="21" customHeight="1">
      <c r="A61" s="332">
        <v>38</v>
      </c>
      <c r="B61" s="397" t="s">
        <v>386</v>
      </c>
      <c r="C61" s="398">
        <v>4865024</v>
      </c>
      <c r="D61" s="155" t="s">
        <v>13</v>
      </c>
      <c r="E61" s="119" t="s">
        <v>363</v>
      </c>
      <c r="F61" s="603">
        <v>-2000</v>
      </c>
      <c r="G61" s="452">
        <v>239</v>
      </c>
      <c r="H61" s="453">
        <v>222</v>
      </c>
      <c r="I61" s="418">
        <f>G61-H61</f>
        <v>17</v>
      </c>
      <c r="J61" s="418">
        <f t="shared" si="3"/>
        <v>-34000</v>
      </c>
      <c r="K61" s="418">
        <f t="shared" si="0"/>
        <v>-0.034</v>
      </c>
      <c r="L61" s="452">
        <v>1075</v>
      </c>
      <c r="M61" s="453">
        <v>1049</v>
      </c>
      <c r="N61" s="418">
        <f>L61-M61</f>
        <v>26</v>
      </c>
      <c r="O61" s="418">
        <f t="shared" si="5"/>
        <v>-52000</v>
      </c>
      <c r="P61" s="418">
        <f t="shared" si="1"/>
        <v>-0.052</v>
      </c>
      <c r="Q61" s="184"/>
    </row>
    <row r="62" spans="1:17" ht="21" customHeight="1">
      <c r="A62" s="332">
        <v>39</v>
      </c>
      <c r="B62" s="397" t="s">
        <v>185</v>
      </c>
      <c r="C62" s="398">
        <v>4864920</v>
      </c>
      <c r="D62" s="155" t="s">
        <v>13</v>
      </c>
      <c r="E62" s="119" t="s">
        <v>363</v>
      </c>
      <c r="F62" s="603">
        <v>-2000</v>
      </c>
      <c r="G62" s="452">
        <v>996974</v>
      </c>
      <c r="H62" s="453">
        <v>996950</v>
      </c>
      <c r="I62" s="418">
        <f>G62-H62</f>
        <v>24</v>
      </c>
      <c r="J62" s="418">
        <f t="shared" si="3"/>
        <v>-48000</v>
      </c>
      <c r="K62" s="418">
        <f t="shared" si="0"/>
        <v>-0.048</v>
      </c>
      <c r="L62" s="452">
        <v>343</v>
      </c>
      <c r="M62" s="453">
        <v>322</v>
      </c>
      <c r="N62" s="418">
        <f>L62-M62</f>
        <v>21</v>
      </c>
      <c r="O62" s="418">
        <f t="shared" si="5"/>
        <v>-42000</v>
      </c>
      <c r="P62" s="418">
        <f t="shared" si="1"/>
        <v>-0.042</v>
      </c>
      <c r="Q62" s="184"/>
    </row>
    <row r="63" spans="1:17" ht="21" customHeight="1">
      <c r="A63" s="332"/>
      <c r="B63" s="718" t="s">
        <v>398</v>
      </c>
      <c r="C63" s="398"/>
      <c r="D63" s="155"/>
      <c r="E63" s="119"/>
      <c r="F63" s="603"/>
      <c r="G63" s="452"/>
      <c r="H63" s="453"/>
      <c r="I63" s="418"/>
      <c r="J63" s="418"/>
      <c r="K63" s="418"/>
      <c r="L63" s="452"/>
      <c r="M63" s="453"/>
      <c r="N63" s="418"/>
      <c r="O63" s="418"/>
      <c r="P63" s="418"/>
      <c r="Q63" s="184"/>
    </row>
    <row r="64" spans="1:17" ht="21" customHeight="1">
      <c r="A64" s="332">
        <v>40</v>
      </c>
      <c r="B64" s="397" t="s">
        <v>386</v>
      </c>
      <c r="C64" s="398">
        <v>5128414</v>
      </c>
      <c r="D64" s="155" t="s">
        <v>13</v>
      </c>
      <c r="E64" s="119" t="s">
        <v>363</v>
      </c>
      <c r="F64" s="603">
        <v>-1000</v>
      </c>
      <c r="G64" s="452">
        <v>990343</v>
      </c>
      <c r="H64" s="453">
        <v>992809</v>
      </c>
      <c r="I64" s="418">
        <f>G64-H64</f>
        <v>-2466</v>
      </c>
      <c r="J64" s="418">
        <f t="shared" si="3"/>
        <v>2466000</v>
      </c>
      <c r="K64" s="418">
        <f t="shared" si="0"/>
        <v>2.466</v>
      </c>
      <c r="L64" s="452">
        <v>999915</v>
      </c>
      <c r="M64" s="453">
        <v>999915</v>
      </c>
      <c r="N64" s="418">
        <f>L64-M64</f>
        <v>0</v>
      </c>
      <c r="O64" s="418">
        <f t="shared" si="5"/>
        <v>0</v>
      </c>
      <c r="P64" s="418">
        <f t="shared" si="1"/>
        <v>0</v>
      </c>
      <c r="Q64" s="184"/>
    </row>
    <row r="65" spans="1:17" ht="21" customHeight="1">
      <c r="A65" s="332">
        <v>41</v>
      </c>
      <c r="B65" s="397" t="s">
        <v>185</v>
      </c>
      <c r="C65" s="398">
        <v>5128416</v>
      </c>
      <c r="D65" s="155" t="s">
        <v>13</v>
      </c>
      <c r="E65" s="119" t="s">
        <v>363</v>
      </c>
      <c r="F65" s="603">
        <v>-1000</v>
      </c>
      <c r="G65" s="452">
        <v>987660</v>
      </c>
      <c r="H65" s="453">
        <v>989601</v>
      </c>
      <c r="I65" s="418">
        <f>G65-H65</f>
        <v>-1941</v>
      </c>
      <c r="J65" s="418">
        <f t="shared" si="3"/>
        <v>1941000</v>
      </c>
      <c r="K65" s="418">
        <f t="shared" si="0"/>
        <v>1.941</v>
      </c>
      <c r="L65" s="452">
        <v>999997</v>
      </c>
      <c r="M65" s="453">
        <v>999997</v>
      </c>
      <c r="N65" s="418">
        <f>L65-M65</f>
        <v>0</v>
      </c>
      <c r="O65" s="418">
        <f t="shared" si="5"/>
        <v>0</v>
      </c>
      <c r="P65" s="418">
        <f t="shared" si="1"/>
        <v>0</v>
      </c>
      <c r="Q65" s="184"/>
    </row>
    <row r="66" spans="1:17" ht="21" customHeight="1">
      <c r="A66" s="332"/>
      <c r="B66" s="718" t="s">
        <v>407</v>
      </c>
      <c r="C66" s="398"/>
      <c r="D66" s="155"/>
      <c r="E66" s="119"/>
      <c r="F66" s="603"/>
      <c r="G66" s="452"/>
      <c r="H66" s="453"/>
      <c r="I66" s="418"/>
      <c r="J66" s="418"/>
      <c r="K66" s="418"/>
      <c r="L66" s="452"/>
      <c r="M66" s="453"/>
      <c r="N66" s="418"/>
      <c r="O66" s="418"/>
      <c r="P66" s="418"/>
      <c r="Q66" s="184"/>
    </row>
    <row r="67" spans="1:17" ht="21" customHeight="1">
      <c r="A67" s="332">
        <v>42</v>
      </c>
      <c r="B67" s="397" t="s">
        <v>408</v>
      </c>
      <c r="C67" s="398">
        <v>5100228</v>
      </c>
      <c r="D67" s="155" t="s">
        <v>13</v>
      </c>
      <c r="E67" s="119" t="s">
        <v>363</v>
      </c>
      <c r="F67" s="603">
        <v>800</v>
      </c>
      <c r="G67" s="452">
        <v>999756</v>
      </c>
      <c r="H67" s="453">
        <v>999854</v>
      </c>
      <c r="I67" s="418">
        <f>G67-H67</f>
        <v>-98</v>
      </c>
      <c r="J67" s="418">
        <f t="shared" si="3"/>
        <v>-78400</v>
      </c>
      <c r="K67" s="418">
        <f t="shared" si="0"/>
        <v>-0.0784</v>
      </c>
      <c r="L67" s="452">
        <v>129</v>
      </c>
      <c r="M67" s="453">
        <v>129</v>
      </c>
      <c r="N67" s="418">
        <f>L67-M67</f>
        <v>0</v>
      </c>
      <c r="O67" s="418">
        <f t="shared" si="5"/>
        <v>0</v>
      </c>
      <c r="P67" s="418">
        <f t="shared" si="1"/>
        <v>0</v>
      </c>
      <c r="Q67" s="184"/>
    </row>
    <row r="68" spans="1:17" ht="21" customHeight="1">
      <c r="A68" s="332">
        <v>43</v>
      </c>
      <c r="B68" s="497" t="s">
        <v>409</v>
      </c>
      <c r="C68" s="398">
        <v>5128441</v>
      </c>
      <c r="D68" s="155" t="s">
        <v>13</v>
      </c>
      <c r="E68" s="119" t="s">
        <v>363</v>
      </c>
      <c r="F68" s="603">
        <v>800</v>
      </c>
      <c r="G68" s="452">
        <v>1158</v>
      </c>
      <c r="H68" s="453">
        <v>823</v>
      </c>
      <c r="I68" s="418">
        <f>G68-H68</f>
        <v>335</v>
      </c>
      <c r="J68" s="418">
        <f t="shared" si="3"/>
        <v>268000</v>
      </c>
      <c r="K68" s="418">
        <f t="shared" si="0"/>
        <v>0.268</v>
      </c>
      <c r="L68" s="452">
        <v>60</v>
      </c>
      <c r="M68" s="453">
        <v>60</v>
      </c>
      <c r="N68" s="418">
        <f>L68-M68</f>
        <v>0</v>
      </c>
      <c r="O68" s="418">
        <f t="shared" si="5"/>
        <v>0</v>
      </c>
      <c r="P68" s="418">
        <f t="shared" si="1"/>
        <v>0</v>
      </c>
      <c r="Q68" s="184"/>
    </row>
    <row r="69" spans="1:17" ht="21" customHeight="1">
      <c r="A69" s="332">
        <v>44</v>
      </c>
      <c r="B69" s="397" t="s">
        <v>379</v>
      </c>
      <c r="C69" s="398">
        <v>5128443</v>
      </c>
      <c r="D69" s="155" t="s">
        <v>13</v>
      </c>
      <c r="E69" s="119" t="s">
        <v>363</v>
      </c>
      <c r="F69" s="603">
        <v>800</v>
      </c>
      <c r="G69" s="452">
        <v>995403</v>
      </c>
      <c r="H69" s="453">
        <v>996752</v>
      </c>
      <c r="I69" s="418">
        <f>G69-H69</f>
        <v>-1349</v>
      </c>
      <c r="J69" s="418">
        <f t="shared" si="3"/>
        <v>-1079200</v>
      </c>
      <c r="K69" s="418">
        <f t="shared" si="0"/>
        <v>-1.0792</v>
      </c>
      <c r="L69" s="452">
        <v>999957</v>
      </c>
      <c r="M69" s="453">
        <v>999957</v>
      </c>
      <c r="N69" s="418">
        <f>L69-M69</f>
        <v>0</v>
      </c>
      <c r="O69" s="418">
        <f t="shared" si="5"/>
        <v>0</v>
      </c>
      <c r="P69" s="418">
        <f t="shared" si="1"/>
        <v>0</v>
      </c>
      <c r="Q69" s="184"/>
    </row>
    <row r="70" spans="1:17" ht="21" customHeight="1">
      <c r="A70" s="332"/>
      <c r="B70" s="362" t="s">
        <v>109</v>
      </c>
      <c r="C70" s="398"/>
      <c r="D70" s="106"/>
      <c r="E70" s="106"/>
      <c r="F70" s="407"/>
      <c r="G70" s="634"/>
      <c r="H70" s="633"/>
      <c r="I70" s="418"/>
      <c r="J70" s="418"/>
      <c r="K70" s="418"/>
      <c r="L70" s="419"/>
      <c r="M70" s="418"/>
      <c r="N70" s="418"/>
      <c r="O70" s="418"/>
      <c r="P70" s="418"/>
      <c r="Q70" s="184"/>
    </row>
    <row r="71" spans="1:17" ht="21" customHeight="1">
      <c r="A71" s="332">
        <v>45</v>
      </c>
      <c r="B71" s="397" t="s">
        <v>120</v>
      </c>
      <c r="C71" s="398">
        <v>4864951</v>
      </c>
      <c r="D71" s="155" t="s">
        <v>13</v>
      </c>
      <c r="E71" s="119" t="s">
        <v>363</v>
      </c>
      <c r="F71" s="410">
        <v>1000</v>
      </c>
      <c r="G71" s="452">
        <v>998329</v>
      </c>
      <c r="H71" s="453">
        <v>998742</v>
      </c>
      <c r="I71" s="418">
        <f t="shared" si="2"/>
        <v>-413</v>
      </c>
      <c r="J71" s="418">
        <f t="shared" si="3"/>
        <v>-413000</v>
      </c>
      <c r="K71" s="418">
        <f t="shared" si="0"/>
        <v>-0.413</v>
      </c>
      <c r="L71" s="452">
        <v>37910</v>
      </c>
      <c r="M71" s="453">
        <v>37905</v>
      </c>
      <c r="N71" s="418">
        <f t="shared" si="4"/>
        <v>5</v>
      </c>
      <c r="O71" s="418">
        <f t="shared" si="5"/>
        <v>5000</v>
      </c>
      <c r="P71" s="418">
        <f t="shared" si="1"/>
        <v>0.005</v>
      </c>
      <c r="Q71" s="184"/>
    </row>
    <row r="72" spans="1:17" ht="21" customHeight="1">
      <c r="A72" s="332">
        <v>46</v>
      </c>
      <c r="B72" s="397" t="s">
        <v>121</v>
      </c>
      <c r="C72" s="398">
        <v>4902501</v>
      </c>
      <c r="D72" s="155" t="s">
        <v>13</v>
      </c>
      <c r="E72" s="119" t="s">
        <v>363</v>
      </c>
      <c r="F72" s="410">
        <v>1333.33</v>
      </c>
      <c r="G72" s="452">
        <v>998214</v>
      </c>
      <c r="H72" s="453">
        <v>998649</v>
      </c>
      <c r="I72" s="415">
        <f t="shared" si="2"/>
        <v>-435</v>
      </c>
      <c r="J72" s="415">
        <f t="shared" si="3"/>
        <v>-579998.5499999999</v>
      </c>
      <c r="K72" s="415">
        <f t="shared" si="0"/>
        <v>-0.5799985499999999</v>
      </c>
      <c r="L72" s="452">
        <v>510</v>
      </c>
      <c r="M72" s="453">
        <v>510</v>
      </c>
      <c r="N72" s="418">
        <f t="shared" si="4"/>
        <v>0</v>
      </c>
      <c r="O72" s="418">
        <f t="shared" si="5"/>
        <v>0</v>
      </c>
      <c r="P72" s="418">
        <f t="shared" si="1"/>
        <v>0</v>
      </c>
      <c r="Q72" s="184"/>
    </row>
    <row r="73" spans="1:17" ht="21" customHeight="1">
      <c r="A73" s="332"/>
      <c r="B73" s="399" t="s">
        <v>184</v>
      </c>
      <c r="C73" s="398"/>
      <c r="D73" s="155"/>
      <c r="E73" s="155"/>
      <c r="F73" s="410"/>
      <c r="G73" s="634"/>
      <c r="H73" s="633"/>
      <c r="I73" s="418"/>
      <c r="J73" s="418"/>
      <c r="K73" s="418"/>
      <c r="L73" s="419"/>
      <c r="M73" s="418"/>
      <c r="N73" s="418"/>
      <c r="O73" s="418"/>
      <c r="P73" s="418"/>
      <c r="Q73" s="184"/>
    </row>
    <row r="74" spans="1:17" ht="21" customHeight="1">
      <c r="A74" s="332">
        <v>47</v>
      </c>
      <c r="B74" s="397" t="s">
        <v>39</v>
      </c>
      <c r="C74" s="398">
        <v>4864990</v>
      </c>
      <c r="D74" s="155" t="s">
        <v>13</v>
      </c>
      <c r="E74" s="119" t="s">
        <v>363</v>
      </c>
      <c r="F74" s="410">
        <v>-1000</v>
      </c>
      <c r="G74" s="452">
        <v>1274</v>
      </c>
      <c r="H74" s="453">
        <v>1393</v>
      </c>
      <c r="I74" s="418">
        <f t="shared" si="2"/>
        <v>-119</v>
      </c>
      <c r="J74" s="418">
        <f t="shared" si="3"/>
        <v>119000</v>
      </c>
      <c r="K74" s="418">
        <f t="shared" si="0"/>
        <v>0.119</v>
      </c>
      <c r="L74" s="452">
        <v>982920</v>
      </c>
      <c r="M74" s="453">
        <v>982991</v>
      </c>
      <c r="N74" s="418">
        <f t="shared" si="4"/>
        <v>-71</v>
      </c>
      <c r="O74" s="418">
        <f t="shared" si="5"/>
        <v>71000</v>
      </c>
      <c r="P74" s="418">
        <f t="shared" si="1"/>
        <v>0.071</v>
      </c>
      <c r="Q74" s="184"/>
    </row>
    <row r="75" spans="1:17" ht="21" customHeight="1">
      <c r="A75" s="332">
        <v>48</v>
      </c>
      <c r="B75" s="397" t="s">
        <v>185</v>
      </c>
      <c r="C75" s="398">
        <v>4864991</v>
      </c>
      <c r="D75" s="155" t="s">
        <v>13</v>
      </c>
      <c r="E75" s="119" t="s">
        <v>363</v>
      </c>
      <c r="F75" s="410">
        <v>-1000</v>
      </c>
      <c r="G75" s="452">
        <v>999837</v>
      </c>
      <c r="H75" s="453">
        <v>999321</v>
      </c>
      <c r="I75" s="418">
        <f t="shared" si="2"/>
        <v>516</v>
      </c>
      <c r="J75" s="418">
        <f t="shared" si="3"/>
        <v>-516000</v>
      </c>
      <c r="K75" s="418">
        <f t="shared" si="0"/>
        <v>-0.516</v>
      </c>
      <c r="L75" s="452">
        <v>989769</v>
      </c>
      <c r="M75" s="453">
        <v>989778</v>
      </c>
      <c r="N75" s="418">
        <f t="shared" si="4"/>
        <v>-9</v>
      </c>
      <c r="O75" s="418">
        <f t="shared" si="5"/>
        <v>9000</v>
      </c>
      <c r="P75" s="418">
        <f t="shared" si="1"/>
        <v>0.009</v>
      </c>
      <c r="Q75" s="184"/>
    </row>
    <row r="76" spans="1:17" ht="21" customHeight="1">
      <c r="A76" s="332"/>
      <c r="B76" s="404" t="s">
        <v>29</v>
      </c>
      <c r="C76" s="365"/>
      <c r="D76" s="66"/>
      <c r="E76" s="66"/>
      <c r="F76" s="410"/>
      <c r="G76" s="634"/>
      <c r="H76" s="633"/>
      <c r="I76" s="418"/>
      <c r="J76" s="418"/>
      <c r="K76" s="418"/>
      <c r="L76" s="419"/>
      <c r="M76" s="418"/>
      <c r="N76" s="418"/>
      <c r="O76" s="418"/>
      <c r="P76" s="418"/>
      <c r="Q76" s="184"/>
    </row>
    <row r="77" spans="1:17" ht="21" customHeight="1">
      <c r="A77" s="332">
        <v>49</v>
      </c>
      <c r="B77" s="110" t="s">
        <v>85</v>
      </c>
      <c r="C77" s="365">
        <v>4865092</v>
      </c>
      <c r="D77" s="66" t="s">
        <v>13</v>
      </c>
      <c r="E77" s="119" t="s">
        <v>363</v>
      </c>
      <c r="F77" s="410">
        <v>100</v>
      </c>
      <c r="G77" s="452">
        <v>5783</v>
      </c>
      <c r="H77" s="453">
        <v>5570</v>
      </c>
      <c r="I77" s="418">
        <f t="shared" si="2"/>
        <v>213</v>
      </c>
      <c r="J77" s="418">
        <f t="shared" si="3"/>
        <v>21300</v>
      </c>
      <c r="K77" s="418">
        <f t="shared" si="0"/>
        <v>0.0213</v>
      </c>
      <c r="L77" s="452">
        <v>9003</v>
      </c>
      <c r="M77" s="453">
        <v>8885</v>
      </c>
      <c r="N77" s="418">
        <f t="shared" si="4"/>
        <v>118</v>
      </c>
      <c r="O77" s="418">
        <f t="shared" si="5"/>
        <v>11800</v>
      </c>
      <c r="P77" s="418">
        <f t="shared" si="1"/>
        <v>0.0118</v>
      </c>
      <c r="Q77" s="184"/>
    </row>
    <row r="78" spans="1:17" ht="21" customHeight="1">
      <c r="A78" s="332"/>
      <c r="B78" s="399" t="s">
        <v>51</v>
      </c>
      <c r="C78" s="398"/>
      <c r="D78" s="155"/>
      <c r="E78" s="155"/>
      <c r="F78" s="410"/>
      <c r="G78" s="634"/>
      <c r="H78" s="633"/>
      <c r="I78" s="418"/>
      <c r="J78" s="418"/>
      <c r="K78" s="418"/>
      <c r="L78" s="419"/>
      <c r="M78" s="418"/>
      <c r="N78" s="418"/>
      <c r="O78" s="418"/>
      <c r="P78" s="418"/>
      <c r="Q78" s="184"/>
    </row>
    <row r="79" spans="1:17" ht="21" customHeight="1">
      <c r="A79" s="332">
        <v>50</v>
      </c>
      <c r="B79" s="397" t="s">
        <v>364</v>
      </c>
      <c r="C79" s="398">
        <v>4864792</v>
      </c>
      <c r="D79" s="155" t="s">
        <v>13</v>
      </c>
      <c r="E79" s="119" t="s">
        <v>363</v>
      </c>
      <c r="F79" s="410">
        <v>100</v>
      </c>
      <c r="G79" s="452">
        <v>39650</v>
      </c>
      <c r="H79" s="453">
        <v>40087</v>
      </c>
      <c r="I79" s="418">
        <f t="shared" si="2"/>
        <v>-437</v>
      </c>
      <c r="J79" s="418">
        <f t="shared" si="3"/>
        <v>-43700</v>
      </c>
      <c r="K79" s="418">
        <f t="shared" si="0"/>
        <v>-0.0437</v>
      </c>
      <c r="L79" s="452">
        <v>147069</v>
      </c>
      <c r="M79" s="453">
        <v>147125</v>
      </c>
      <c r="N79" s="418">
        <f t="shared" si="4"/>
        <v>-56</v>
      </c>
      <c r="O79" s="418">
        <f t="shared" si="5"/>
        <v>-5600</v>
      </c>
      <c r="P79" s="418">
        <f t="shared" si="1"/>
        <v>-0.0056</v>
      </c>
      <c r="Q79" s="184"/>
    </row>
    <row r="80" spans="1:17" ht="21" customHeight="1">
      <c r="A80" s="405"/>
      <c r="B80" s="404" t="s">
        <v>325</v>
      </c>
      <c r="C80" s="398"/>
      <c r="D80" s="155"/>
      <c r="E80" s="155"/>
      <c r="F80" s="410"/>
      <c r="G80" s="634"/>
      <c r="H80" s="633"/>
      <c r="I80" s="418"/>
      <c r="J80" s="418"/>
      <c r="K80" s="418"/>
      <c r="L80" s="419"/>
      <c r="M80" s="418"/>
      <c r="N80" s="418"/>
      <c r="O80" s="418"/>
      <c r="P80" s="418"/>
      <c r="Q80" s="184"/>
    </row>
    <row r="81" spans="1:17" ht="21" customHeight="1">
      <c r="A81" s="332">
        <v>51</v>
      </c>
      <c r="B81" s="553" t="s">
        <v>367</v>
      </c>
      <c r="C81" s="398">
        <v>4865170</v>
      </c>
      <c r="D81" s="119" t="s">
        <v>13</v>
      </c>
      <c r="E81" s="119" t="s">
        <v>363</v>
      </c>
      <c r="F81" s="410">
        <v>1000</v>
      </c>
      <c r="G81" s="452">
        <v>0</v>
      </c>
      <c r="H81" s="453">
        <v>0</v>
      </c>
      <c r="I81" s="418">
        <f t="shared" si="2"/>
        <v>0</v>
      </c>
      <c r="J81" s="418">
        <f t="shared" si="3"/>
        <v>0</v>
      </c>
      <c r="K81" s="418">
        <f t="shared" si="0"/>
        <v>0</v>
      </c>
      <c r="L81" s="452">
        <v>999972</v>
      </c>
      <c r="M81" s="453">
        <v>999972</v>
      </c>
      <c r="N81" s="418">
        <f t="shared" si="4"/>
        <v>0</v>
      </c>
      <c r="O81" s="418">
        <f t="shared" si="5"/>
        <v>0</v>
      </c>
      <c r="P81" s="418">
        <f t="shared" si="1"/>
        <v>0</v>
      </c>
      <c r="Q81" s="184"/>
    </row>
    <row r="82" spans="1:17" ht="21" customHeight="1">
      <c r="A82" s="332"/>
      <c r="B82" s="404" t="s">
        <v>38</v>
      </c>
      <c r="C82" s="443"/>
      <c r="D82" s="477"/>
      <c r="E82" s="432"/>
      <c r="F82" s="443"/>
      <c r="G82" s="632"/>
      <c r="H82" s="633"/>
      <c r="I82" s="453"/>
      <c r="J82" s="453"/>
      <c r="K82" s="454"/>
      <c r="L82" s="452"/>
      <c r="M82" s="453"/>
      <c r="N82" s="453"/>
      <c r="O82" s="453"/>
      <c r="P82" s="454"/>
      <c r="Q82" s="184"/>
    </row>
    <row r="83" spans="1:17" ht="21" customHeight="1">
      <c r="A83" s="332">
        <v>52</v>
      </c>
      <c r="B83" s="553" t="s">
        <v>379</v>
      </c>
      <c r="C83" s="443">
        <v>4864961</v>
      </c>
      <c r="D83" s="476" t="s">
        <v>13</v>
      </c>
      <c r="E83" s="432" t="s">
        <v>363</v>
      </c>
      <c r="F83" s="443">
        <v>1000</v>
      </c>
      <c r="G83" s="452">
        <v>977416</v>
      </c>
      <c r="H83" s="453">
        <v>978778</v>
      </c>
      <c r="I83" s="453">
        <f>G83-H83</f>
        <v>-1362</v>
      </c>
      <c r="J83" s="453">
        <f>$F83*I83</f>
        <v>-1362000</v>
      </c>
      <c r="K83" s="454">
        <f>J83/1000000</f>
        <v>-1.362</v>
      </c>
      <c r="L83" s="452">
        <v>992717</v>
      </c>
      <c r="M83" s="453">
        <v>992720</v>
      </c>
      <c r="N83" s="453">
        <f>L83-M83</f>
        <v>-3</v>
      </c>
      <c r="O83" s="453">
        <f>$F83*N83</f>
        <v>-3000</v>
      </c>
      <c r="P83" s="454">
        <f>O83/1000000</f>
        <v>-0.003</v>
      </c>
      <c r="Q83" s="184"/>
    </row>
    <row r="84" spans="1:17" ht="21" customHeight="1">
      <c r="A84" s="332"/>
      <c r="B84" s="404" t="s">
        <v>197</v>
      </c>
      <c r="C84" s="443"/>
      <c r="D84" s="476"/>
      <c r="E84" s="432"/>
      <c r="F84" s="443"/>
      <c r="G84" s="640"/>
      <c r="H84" s="639"/>
      <c r="I84" s="453"/>
      <c r="J84" s="453"/>
      <c r="K84" s="453"/>
      <c r="L84" s="455"/>
      <c r="M84" s="456"/>
      <c r="N84" s="453"/>
      <c r="O84" s="453"/>
      <c r="P84" s="453"/>
      <c r="Q84" s="184"/>
    </row>
    <row r="85" spans="1:17" ht="21" customHeight="1">
      <c r="A85" s="332">
        <v>53</v>
      </c>
      <c r="B85" s="397" t="s">
        <v>381</v>
      </c>
      <c r="C85" s="443">
        <v>4902586</v>
      </c>
      <c r="D85" s="476" t="s">
        <v>13</v>
      </c>
      <c r="E85" s="432" t="s">
        <v>363</v>
      </c>
      <c r="F85" s="443">
        <v>100</v>
      </c>
      <c r="G85" s="452">
        <v>1000398</v>
      </c>
      <c r="H85" s="453">
        <v>999910</v>
      </c>
      <c r="I85" s="453">
        <f>G85-H85</f>
        <v>488</v>
      </c>
      <c r="J85" s="453">
        <f>$F85*I85</f>
        <v>48800</v>
      </c>
      <c r="K85" s="454">
        <f>J85/1000000</f>
        <v>0.0488</v>
      </c>
      <c r="L85" s="452">
        <v>5334</v>
      </c>
      <c r="M85" s="453">
        <v>5332</v>
      </c>
      <c r="N85" s="453">
        <f>L85-M85</f>
        <v>2</v>
      </c>
      <c r="O85" s="453">
        <f>$F85*N85</f>
        <v>200</v>
      </c>
      <c r="P85" s="454">
        <f>O85/1000000</f>
        <v>0.0002</v>
      </c>
      <c r="Q85" s="184"/>
    </row>
    <row r="86" spans="1:17" ht="21" customHeight="1">
      <c r="A86" s="332">
        <v>54</v>
      </c>
      <c r="B86" s="397" t="s">
        <v>382</v>
      </c>
      <c r="C86" s="443">
        <v>4902587</v>
      </c>
      <c r="D86" s="476" t="s">
        <v>13</v>
      </c>
      <c r="E86" s="432" t="s">
        <v>363</v>
      </c>
      <c r="F86" s="443">
        <v>100</v>
      </c>
      <c r="G86" s="452">
        <v>4806</v>
      </c>
      <c r="H86" s="453">
        <v>4067</v>
      </c>
      <c r="I86" s="453">
        <f>G86-H86</f>
        <v>739</v>
      </c>
      <c r="J86" s="453">
        <f>$F86*I86</f>
        <v>73900</v>
      </c>
      <c r="K86" s="454">
        <f>J86/1000000</f>
        <v>0.0739</v>
      </c>
      <c r="L86" s="452">
        <v>12600</v>
      </c>
      <c r="M86" s="453">
        <v>12596</v>
      </c>
      <c r="N86" s="453">
        <f>L86-M86</f>
        <v>4</v>
      </c>
      <c r="O86" s="453">
        <f>$F86*N86</f>
        <v>400</v>
      </c>
      <c r="P86" s="454">
        <f>O86/1000000</f>
        <v>0.0004</v>
      </c>
      <c r="Q86" s="184"/>
    </row>
    <row r="87" spans="1:17" ht="21" customHeight="1">
      <c r="A87" s="332"/>
      <c r="B87" s="470" t="s">
        <v>397</v>
      </c>
      <c r="C87" s="443"/>
      <c r="D87" s="476"/>
      <c r="E87" s="432"/>
      <c r="F87" s="443"/>
      <c r="G87" s="452"/>
      <c r="H87" s="453"/>
      <c r="I87" s="453"/>
      <c r="J87" s="453"/>
      <c r="K87" s="453"/>
      <c r="L87" s="452"/>
      <c r="M87" s="453"/>
      <c r="N87" s="453"/>
      <c r="O87" s="453"/>
      <c r="P87" s="453"/>
      <c r="Q87" s="184"/>
    </row>
    <row r="88" spans="1:17" ht="21" customHeight="1">
      <c r="A88" s="332">
        <v>55</v>
      </c>
      <c r="B88" s="468" t="s">
        <v>396</v>
      </c>
      <c r="C88" s="443">
        <v>4902502</v>
      </c>
      <c r="D88" s="476" t="s">
        <v>13</v>
      </c>
      <c r="E88" s="432" t="s">
        <v>363</v>
      </c>
      <c r="F88" s="443">
        <v>1250</v>
      </c>
      <c r="G88" s="452">
        <v>997929</v>
      </c>
      <c r="H88" s="453">
        <v>997987</v>
      </c>
      <c r="I88" s="453">
        <f>G88-H88</f>
        <v>-58</v>
      </c>
      <c r="J88" s="453">
        <f>$F88*I88</f>
        <v>-72500</v>
      </c>
      <c r="K88" s="454">
        <f>J88/1000000</f>
        <v>-0.0725</v>
      </c>
      <c r="L88" s="452">
        <v>629</v>
      </c>
      <c r="M88" s="453">
        <v>629</v>
      </c>
      <c r="N88" s="453">
        <f>L88-M88</f>
        <v>0</v>
      </c>
      <c r="O88" s="453">
        <f>$F88*N88</f>
        <v>0</v>
      </c>
      <c r="P88" s="454">
        <f>O88/1000000</f>
        <v>0</v>
      </c>
      <c r="Q88" s="184"/>
    </row>
    <row r="89" spans="1:17" ht="21" customHeight="1" thickBot="1">
      <c r="A89" s="120"/>
      <c r="B89" s="322"/>
      <c r="C89" s="239"/>
      <c r="D89" s="320"/>
      <c r="E89" s="320"/>
      <c r="F89" s="411"/>
      <c r="G89" s="430"/>
      <c r="H89" s="427"/>
      <c r="I89" s="428"/>
      <c r="J89" s="428"/>
      <c r="K89" s="428"/>
      <c r="L89" s="431"/>
      <c r="M89" s="428"/>
      <c r="N89" s="428"/>
      <c r="O89" s="428"/>
      <c r="P89" s="428"/>
      <c r="Q89" s="185"/>
    </row>
    <row r="90" spans="3:16" ht="17.25" thickTop="1">
      <c r="C90" s="95"/>
      <c r="D90" s="95"/>
      <c r="E90" s="95"/>
      <c r="F90" s="412"/>
      <c r="L90" s="19"/>
      <c r="M90" s="19"/>
      <c r="N90" s="19"/>
      <c r="O90" s="19"/>
      <c r="P90" s="19"/>
    </row>
    <row r="91" spans="1:16" ht="28.5" customHeight="1">
      <c r="A91" s="233" t="s">
        <v>329</v>
      </c>
      <c r="C91" s="69"/>
      <c r="D91" s="95"/>
      <c r="E91" s="95"/>
      <c r="F91" s="412"/>
      <c r="K91" s="238">
        <f>SUM(K8:K89)</f>
        <v>6.177699916000001</v>
      </c>
      <c r="L91" s="96"/>
      <c r="M91" s="96"/>
      <c r="N91" s="96"/>
      <c r="O91" s="96"/>
      <c r="P91" s="238">
        <f>SUM(P8:P89)</f>
        <v>16.865366795999996</v>
      </c>
    </row>
    <row r="92" spans="3:16" ht="16.5">
      <c r="C92" s="95"/>
      <c r="D92" s="95"/>
      <c r="E92" s="95"/>
      <c r="F92" s="412"/>
      <c r="L92" s="19"/>
      <c r="M92" s="19"/>
      <c r="N92" s="19"/>
      <c r="O92" s="19"/>
      <c r="P92" s="19"/>
    </row>
    <row r="93" spans="1:17" ht="24" thickBot="1">
      <c r="A93" s="544" t="s">
        <v>205</v>
      </c>
      <c r="C93" s="95"/>
      <c r="D93" s="95"/>
      <c r="E93" s="95"/>
      <c r="F93" s="412"/>
      <c r="G93" s="21"/>
      <c r="H93" s="21"/>
      <c r="I93" s="58" t="s">
        <v>8</v>
      </c>
      <c r="J93" s="21"/>
      <c r="K93" s="21"/>
      <c r="L93" s="23"/>
      <c r="M93" s="23"/>
      <c r="N93" s="58" t="s">
        <v>7</v>
      </c>
      <c r="O93" s="23"/>
      <c r="P93" s="23"/>
      <c r="Q93" s="554" t="str">
        <f>NDPL!$Q$1</f>
        <v>DECEMBER-2011</v>
      </c>
    </row>
    <row r="94" spans="1:17" ht="39.75" thickBot="1" thickTop="1">
      <c r="A94" s="43" t="s">
        <v>9</v>
      </c>
      <c r="B94" s="40" t="s">
        <v>10</v>
      </c>
      <c r="C94" s="41" t="s">
        <v>1</v>
      </c>
      <c r="D94" s="41" t="s">
        <v>2</v>
      </c>
      <c r="E94" s="41" t="s">
        <v>3</v>
      </c>
      <c r="F94" s="413" t="s">
        <v>11</v>
      </c>
      <c r="G94" s="43" t="str">
        <f>NDPL!G5</f>
        <v>FINAL READING 01/01/12</v>
      </c>
      <c r="H94" s="41" t="str">
        <f>NDPL!H5</f>
        <v>INTIAL READING 01/12/11</v>
      </c>
      <c r="I94" s="41" t="s">
        <v>4</v>
      </c>
      <c r="J94" s="41" t="s">
        <v>5</v>
      </c>
      <c r="K94" s="41" t="s">
        <v>6</v>
      </c>
      <c r="L94" s="43" t="str">
        <f>NDPL!G5</f>
        <v>FINAL READING 01/01/12</v>
      </c>
      <c r="M94" s="41" t="str">
        <f>NDPL!H5</f>
        <v>INTIAL READING 01/12/11</v>
      </c>
      <c r="N94" s="41" t="s">
        <v>4</v>
      </c>
      <c r="O94" s="41" t="s">
        <v>5</v>
      </c>
      <c r="P94" s="41" t="s">
        <v>6</v>
      </c>
      <c r="Q94" s="42" t="s">
        <v>326</v>
      </c>
    </row>
    <row r="95" spans="3:16" ht="18" thickBot="1" thickTop="1">
      <c r="C95" s="95"/>
      <c r="D95" s="95"/>
      <c r="E95" s="95"/>
      <c r="F95" s="412"/>
      <c r="L95" s="19"/>
      <c r="M95" s="19"/>
      <c r="N95" s="19"/>
      <c r="O95" s="19"/>
      <c r="P95" s="19"/>
    </row>
    <row r="96" spans="1:17" ht="18" customHeight="1" thickTop="1">
      <c r="A96" s="487"/>
      <c r="B96" s="488" t="s">
        <v>186</v>
      </c>
      <c r="C96" s="423"/>
      <c r="D96" s="116"/>
      <c r="E96" s="116"/>
      <c r="F96" s="414"/>
      <c r="G96" s="65"/>
      <c r="H96" s="27"/>
      <c r="I96" s="27"/>
      <c r="J96" s="27"/>
      <c r="K96" s="37"/>
      <c r="L96" s="105"/>
      <c r="M96" s="28"/>
      <c r="N96" s="28"/>
      <c r="O96" s="28"/>
      <c r="P96" s="29"/>
      <c r="Q96" s="183"/>
    </row>
    <row r="97" spans="1:17" ht="18">
      <c r="A97" s="422">
        <v>1</v>
      </c>
      <c r="B97" s="489" t="s">
        <v>187</v>
      </c>
      <c r="C97" s="443">
        <v>4865143</v>
      </c>
      <c r="D97" s="155" t="s">
        <v>13</v>
      </c>
      <c r="E97" s="119" t="s">
        <v>363</v>
      </c>
      <c r="F97" s="415">
        <v>-100</v>
      </c>
      <c r="G97" s="452">
        <v>996097</v>
      </c>
      <c r="H97" s="453">
        <v>994807</v>
      </c>
      <c r="I97" s="387">
        <f>G97-H97</f>
        <v>1290</v>
      </c>
      <c r="J97" s="387">
        <f>$F97*I97</f>
        <v>-129000</v>
      </c>
      <c r="K97" s="387">
        <f aca="true" t="shared" si="6" ref="K97:K144">J97/1000000</f>
        <v>-0.129</v>
      </c>
      <c r="L97" s="452">
        <v>857884</v>
      </c>
      <c r="M97" s="453">
        <v>857824</v>
      </c>
      <c r="N97" s="387">
        <f>L97-M97</f>
        <v>60</v>
      </c>
      <c r="O97" s="387">
        <f>$F97*N97</f>
        <v>-6000</v>
      </c>
      <c r="P97" s="387">
        <f aca="true" t="shared" si="7" ref="P97:P144">O97/1000000</f>
        <v>-0.006</v>
      </c>
      <c r="Q97" s="597"/>
    </row>
    <row r="98" spans="1:17" ht="18" customHeight="1">
      <c r="A98" s="422"/>
      <c r="B98" s="490" t="s">
        <v>45</v>
      </c>
      <c r="C98" s="443"/>
      <c r="D98" s="155"/>
      <c r="E98" s="155"/>
      <c r="F98" s="415"/>
      <c r="G98" s="634"/>
      <c r="H98" s="633"/>
      <c r="I98" s="387"/>
      <c r="J98" s="387"/>
      <c r="K98" s="387"/>
      <c r="L98" s="338"/>
      <c r="M98" s="387"/>
      <c r="N98" s="387"/>
      <c r="O98" s="387"/>
      <c r="P98" s="387"/>
      <c r="Q98" s="406"/>
    </row>
    <row r="99" spans="1:17" ht="18" customHeight="1">
      <c r="A99" s="422"/>
      <c r="B99" s="490" t="s">
        <v>123</v>
      </c>
      <c r="C99" s="443"/>
      <c r="D99" s="155"/>
      <c r="E99" s="155"/>
      <c r="F99" s="415"/>
      <c r="G99" s="634"/>
      <c r="H99" s="633"/>
      <c r="I99" s="387"/>
      <c r="J99" s="387"/>
      <c r="K99" s="387"/>
      <c r="L99" s="338"/>
      <c r="M99" s="387"/>
      <c r="N99" s="387"/>
      <c r="O99" s="387"/>
      <c r="P99" s="387"/>
      <c r="Q99" s="406"/>
    </row>
    <row r="100" spans="1:17" ht="18" customHeight="1">
      <c r="A100" s="422">
        <v>2</v>
      </c>
      <c r="B100" s="489" t="s">
        <v>124</v>
      </c>
      <c r="C100" s="443">
        <v>4865134</v>
      </c>
      <c r="D100" s="155" t="s">
        <v>13</v>
      </c>
      <c r="E100" s="119" t="s">
        <v>363</v>
      </c>
      <c r="F100" s="415">
        <v>-100</v>
      </c>
      <c r="G100" s="452">
        <v>87177</v>
      </c>
      <c r="H100" s="453">
        <v>85585</v>
      </c>
      <c r="I100" s="387">
        <f aca="true" t="shared" si="8" ref="I100:I144">G100-H100</f>
        <v>1592</v>
      </c>
      <c r="J100" s="387">
        <f aca="true" t="shared" si="9" ref="J100:J144">$F100*I100</f>
        <v>-159200</v>
      </c>
      <c r="K100" s="387">
        <f t="shared" si="6"/>
        <v>-0.1592</v>
      </c>
      <c r="L100" s="452">
        <v>1707</v>
      </c>
      <c r="M100" s="453">
        <v>1663</v>
      </c>
      <c r="N100" s="387">
        <f aca="true" t="shared" si="10" ref="N100:N144">L100-M100</f>
        <v>44</v>
      </c>
      <c r="O100" s="387">
        <f aca="true" t="shared" si="11" ref="O100:O144">$F100*N100</f>
        <v>-4400</v>
      </c>
      <c r="P100" s="387">
        <f t="shared" si="7"/>
        <v>-0.0044</v>
      </c>
      <c r="Q100" s="406"/>
    </row>
    <row r="101" spans="1:17" ht="18" customHeight="1">
      <c r="A101" s="422">
        <v>3</v>
      </c>
      <c r="B101" s="420" t="s">
        <v>125</v>
      </c>
      <c r="C101" s="443">
        <v>4865135</v>
      </c>
      <c r="D101" s="106" t="s">
        <v>13</v>
      </c>
      <c r="E101" s="119" t="s">
        <v>363</v>
      </c>
      <c r="F101" s="415">
        <v>-100</v>
      </c>
      <c r="G101" s="452">
        <v>53019</v>
      </c>
      <c r="H101" s="453">
        <v>52818</v>
      </c>
      <c r="I101" s="387">
        <f t="shared" si="8"/>
        <v>201</v>
      </c>
      <c r="J101" s="387">
        <f t="shared" si="9"/>
        <v>-20100</v>
      </c>
      <c r="K101" s="387">
        <f t="shared" si="6"/>
        <v>-0.0201</v>
      </c>
      <c r="L101" s="452">
        <v>999576</v>
      </c>
      <c r="M101" s="453">
        <v>999576</v>
      </c>
      <c r="N101" s="387">
        <f t="shared" si="10"/>
        <v>0</v>
      </c>
      <c r="O101" s="387">
        <f t="shared" si="11"/>
        <v>0</v>
      </c>
      <c r="P101" s="387">
        <f t="shared" si="7"/>
        <v>0</v>
      </c>
      <c r="Q101" s="406"/>
    </row>
    <row r="102" spans="1:17" ht="18" customHeight="1">
      <c r="A102" s="422">
        <v>4</v>
      </c>
      <c r="B102" s="489" t="s">
        <v>188</v>
      </c>
      <c r="C102" s="443">
        <v>4864804</v>
      </c>
      <c r="D102" s="155" t="s">
        <v>13</v>
      </c>
      <c r="E102" s="119" t="s">
        <v>363</v>
      </c>
      <c r="F102" s="415">
        <v>-100</v>
      </c>
      <c r="G102" s="452">
        <v>80</v>
      </c>
      <c r="H102" s="453">
        <v>249</v>
      </c>
      <c r="I102" s="387">
        <f t="shared" si="8"/>
        <v>-169</v>
      </c>
      <c r="J102" s="387">
        <f t="shared" si="9"/>
        <v>16900</v>
      </c>
      <c r="K102" s="387">
        <f t="shared" si="6"/>
        <v>0.0169</v>
      </c>
      <c r="L102" s="452">
        <v>999974</v>
      </c>
      <c r="M102" s="453">
        <v>999974</v>
      </c>
      <c r="N102" s="387">
        <f t="shared" si="10"/>
        <v>0</v>
      </c>
      <c r="O102" s="387">
        <f t="shared" si="11"/>
        <v>0</v>
      </c>
      <c r="P102" s="387">
        <f t="shared" si="7"/>
        <v>0</v>
      </c>
      <c r="Q102" s="406"/>
    </row>
    <row r="103" spans="1:17" ht="18" customHeight="1">
      <c r="A103" s="422">
        <v>5</v>
      </c>
      <c r="B103" s="489" t="s">
        <v>189</v>
      </c>
      <c r="C103" s="443">
        <v>4865163</v>
      </c>
      <c r="D103" s="155" t="s">
        <v>13</v>
      </c>
      <c r="E103" s="119" t="s">
        <v>363</v>
      </c>
      <c r="F103" s="415">
        <v>-100</v>
      </c>
      <c r="G103" s="452">
        <v>135</v>
      </c>
      <c r="H103" s="453">
        <v>351</v>
      </c>
      <c r="I103" s="387">
        <f t="shared" si="8"/>
        <v>-216</v>
      </c>
      <c r="J103" s="387">
        <f t="shared" si="9"/>
        <v>21600</v>
      </c>
      <c r="K103" s="387">
        <f t="shared" si="6"/>
        <v>0.0216</v>
      </c>
      <c r="L103" s="452">
        <v>999997</v>
      </c>
      <c r="M103" s="453">
        <v>999997</v>
      </c>
      <c r="N103" s="387">
        <f t="shared" si="10"/>
        <v>0</v>
      </c>
      <c r="O103" s="387">
        <f t="shared" si="11"/>
        <v>0</v>
      </c>
      <c r="P103" s="387">
        <f t="shared" si="7"/>
        <v>0</v>
      </c>
      <c r="Q103" s="406"/>
    </row>
    <row r="104" spans="1:17" ht="18" customHeight="1">
      <c r="A104" s="422"/>
      <c r="B104" s="491" t="s">
        <v>190</v>
      </c>
      <c r="C104" s="443"/>
      <c r="D104" s="106"/>
      <c r="E104" s="106"/>
      <c r="F104" s="415"/>
      <c r="G104" s="634"/>
      <c r="H104" s="633"/>
      <c r="I104" s="387"/>
      <c r="J104" s="387"/>
      <c r="K104" s="387"/>
      <c r="L104" s="338"/>
      <c r="M104" s="387"/>
      <c r="N104" s="387"/>
      <c r="O104" s="387"/>
      <c r="P104" s="387"/>
      <c r="Q104" s="406"/>
    </row>
    <row r="105" spans="1:17" ht="18" customHeight="1">
      <c r="A105" s="422"/>
      <c r="B105" s="491" t="s">
        <v>114</v>
      </c>
      <c r="C105" s="443"/>
      <c r="D105" s="106"/>
      <c r="E105" s="106"/>
      <c r="F105" s="415"/>
      <c r="G105" s="634"/>
      <c r="H105" s="633"/>
      <c r="I105" s="387"/>
      <c r="J105" s="387"/>
      <c r="K105" s="387"/>
      <c r="L105" s="338"/>
      <c r="M105" s="387"/>
      <c r="N105" s="387"/>
      <c r="O105" s="387"/>
      <c r="P105" s="387"/>
      <c r="Q105" s="406"/>
    </row>
    <row r="106" spans="1:17" ht="21.75" customHeight="1">
      <c r="A106" s="422">
        <v>6</v>
      </c>
      <c r="B106" s="489" t="s">
        <v>191</v>
      </c>
      <c r="C106" s="443">
        <v>4864845</v>
      </c>
      <c r="D106" s="155" t="s">
        <v>13</v>
      </c>
      <c r="E106" s="119" t="s">
        <v>363</v>
      </c>
      <c r="F106" s="415">
        <v>-1000</v>
      </c>
      <c r="G106" s="452">
        <v>484</v>
      </c>
      <c r="H106" s="453">
        <v>474</v>
      </c>
      <c r="I106" s="387">
        <f>G106-H106</f>
        <v>10</v>
      </c>
      <c r="J106" s="387">
        <f t="shared" si="9"/>
        <v>-10000</v>
      </c>
      <c r="K106" s="387">
        <f t="shared" si="6"/>
        <v>-0.01</v>
      </c>
      <c r="L106" s="452">
        <v>72604</v>
      </c>
      <c r="M106" s="453">
        <v>72602</v>
      </c>
      <c r="N106" s="387">
        <f>L106-M106</f>
        <v>2</v>
      </c>
      <c r="O106" s="387">
        <f t="shared" si="11"/>
        <v>-2000</v>
      </c>
      <c r="P106" s="387">
        <f t="shared" si="7"/>
        <v>-0.002</v>
      </c>
      <c r="Q106" s="724"/>
    </row>
    <row r="107" spans="1:17" ht="18" customHeight="1">
      <c r="A107" s="422">
        <v>7</v>
      </c>
      <c r="B107" s="489" t="s">
        <v>192</v>
      </c>
      <c r="C107" s="443">
        <v>4864852</v>
      </c>
      <c r="D107" s="155" t="s">
        <v>13</v>
      </c>
      <c r="E107" s="119" t="s">
        <v>363</v>
      </c>
      <c r="F107" s="415">
        <v>-1000</v>
      </c>
      <c r="G107" s="452">
        <v>5090</v>
      </c>
      <c r="H107" s="453">
        <v>4394</v>
      </c>
      <c r="I107" s="387">
        <f t="shared" si="8"/>
        <v>696</v>
      </c>
      <c r="J107" s="387">
        <f t="shared" si="9"/>
        <v>-696000</v>
      </c>
      <c r="K107" s="387">
        <f t="shared" si="6"/>
        <v>-0.696</v>
      </c>
      <c r="L107" s="452">
        <v>2117</v>
      </c>
      <c r="M107" s="453">
        <v>2117</v>
      </c>
      <c r="N107" s="387">
        <f t="shared" si="10"/>
        <v>0</v>
      </c>
      <c r="O107" s="387">
        <f t="shared" si="11"/>
        <v>0</v>
      </c>
      <c r="P107" s="387">
        <f t="shared" si="7"/>
        <v>0</v>
      </c>
      <c r="Q107" s="406"/>
    </row>
    <row r="108" spans="1:17" ht="18" customHeight="1">
      <c r="A108" s="422">
        <v>8</v>
      </c>
      <c r="B108" s="489" t="s">
        <v>193</v>
      </c>
      <c r="C108" s="443">
        <v>4865142</v>
      </c>
      <c r="D108" s="155" t="s">
        <v>13</v>
      </c>
      <c r="E108" s="119" t="s">
        <v>363</v>
      </c>
      <c r="F108" s="415">
        <v>-100</v>
      </c>
      <c r="G108" s="452">
        <v>811429</v>
      </c>
      <c r="H108" s="453">
        <v>807007</v>
      </c>
      <c r="I108" s="387">
        <f t="shared" si="8"/>
        <v>4422</v>
      </c>
      <c r="J108" s="387">
        <f t="shared" si="9"/>
        <v>-442200</v>
      </c>
      <c r="K108" s="387">
        <f t="shared" si="6"/>
        <v>-0.4422</v>
      </c>
      <c r="L108" s="452">
        <v>46054</v>
      </c>
      <c r="M108" s="453">
        <v>46054</v>
      </c>
      <c r="N108" s="387">
        <f t="shared" si="10"/>
        <v>0</v>
      </c>
      <c r="O108" s="387">
        <f t="shared" si="11"/>
        <v>0</v>
      </c>
      <c r="P108" s="387">
        <f t="shared" si="7"/>
        <v>0</v>
      </c>
      <c r="Q108" s="406"/>
    </row>
    <row r="109" spans="1:17" ht="18" customHeight="1">
      <c r="A109" s="422"/>
      <c r="B109" s="490" t="s">
        <v>114</v>
      </c>
      <c r="C109" s="443"/>
      <c r="D109" s="155"/>
      <c r="E109" s="155"/>
      <c r="F109" s="415"/>
      <c r="G109" s="634"/>
      <c r="H109" s="633"/>
      <c r="I109" s="387"/>
      <c r="J109" s="387"/>
      <c r="K109" s="387"/>
      <c r="L109" s="338"/>
      <c r="M109" s="387"/>
      <c r="N109" s="387"/>
      <c r="O109" s="387"/>
      <c r="P109" s="387"/>
      <c r="Q109" s="406"/>
    </row>
    <row r="110" spans="1:17" ht="18" customHeight="1">
      <c r="A110" s="422">
        <v>9</v>
      </c>
      <c r="B110" s="489" t="s">
        <v>194</v>
      </c>
      <c r="C110" s="443">
        <v>4865093</v>
      </c>
      <c r="D110" s="155" t="s">
        <v>13</v>
      </c>
      <c r="E110" s="119" t="s">
        <v>363</v>
      </c>
      <c r="F110" s="415">
        <v>-100</v>
      </c>
      <c r="G110" s="452">
        <v>23205</v>
      </c>
      <c r="H110" s="453">
        <v>21517</v>
      </c>
      <c r="I110" s="387">
        <f t="shared" si="8"/>
        <v>1688</v>
      </c>
      <c r="J110" s="387">
        <f t="shared" si="9"/>
        <v>-168800</v>
      </c>
      <c r="K110" s="387">
        <f t="shared" si="6"/>
        <v>-0.1688</v>
      </c>
      <c r="L110" s="452">
        <v>51164</v>
      </c>
      <c r="M110" s="453">
        <v>51164</v>
      </c>
      <c r="N110" s="387">
        <f t="shared" si="10"/>
        <v>0</v>
      </c>
      <c r="O110" s="387">
        <f t="shared" si="11"/>
        <v>0</v>
      </c>
      <c r="P110" s="387">
        <f t="shared" si="7"/>
        <v>0</v>
      </c>
      <c r="Q110" s="406"/>
    </row>
    <row r="111" spans="1:17" ht="18" customHeight="1">
      <c r="A111" s="422">
        <v>10</v>
      </c>
      <c r="B111" s="489" t="s">
        <v>195</v>
      </c>
      <c r="C111" s="443">
        <v>4865094</v>
      </c>
      <c r="D111" s="155" t="s">
        <v>13</v>
      </c>
      <c r="E111" s="119" t="s">
        <v>363</v>
      </c>
      <c r="F111" s="415">
        <v>-100</v>
      </c>
      <c r="G111" s="452">
        <v>20815</v>
      </c>
      <c r="H111" s="453">
        <v>18530</v>
      </c>
      <c r="I111" s="387">
        <f t="shared" si="8"/>
        <v>2285</v>
      </c>
      <c r="J111" s="387">
        <f t="shared" si="9"/>
        <v>-228500</v>
      </c>
      <c r="K111" s="387">
        <f t="shared" si="6"/>
        <v>-0.2285</v>
      </c>
      <c r="L111" s="452">
        <v>52520</v>
      </c>
      <c r="M111" s="453">
        <v>52492</v>
      </c>
      <c r="N111" s="387">
        <f t="shared" si="10"/>
        <v>28</v>
      </c>
      <c r="O111" s="387">
        <f t="shared" si="11"/>
        <v>-2800</v>
      </c>
      <c r="P111" s="387">
        <f t="shared" si="7"/>
        <v>-0.0028</v>
      </c>
      <c r="Q111" s="406"/>
    </row>
    <row r="112" spans="1:17" ht="18">
      <c r="A112" s="707">
        <v>11</v>
      </c>
      <c r="B112" s="708" t="s">
        <v>196</v>
      </c>
      <c r="C112" s="709">
        <v>4865144</v>
      </c>
      <c r="D112" s="197" t="s">
        <v>13</v>
      </c>
      <c r="E112" s="198" t="s">
        <v>363</v>
      </c>
      <c r="F112" s="710">
        <v>-200</v>
      </c>
      <c r="G112" s="711">
        <v>62945</v>
      </c>
      <c r="H112" s="712">
        <v>57618</v>
      </c>
      <c r="I112" s="378">
        <f>G112-H112</f>
        <v>5327</v>
      </c>
      <c r="J112" s="378">
        <f t="shared" si="9"/>
        <v>-1065400</v>
      </c>
      <c r="K112" s="378">
        <f t="shared" si="6"/>
        <v>-1.0654</v>
      </c>
      <c r="L112" s="711">
        <v>103509</v>
      </c>
      <c r="M112" s="712">
        <v>103507</v>
      </c>
      <c r="N112" s="378">
        <f>L112-M112</f>
        <v>2</v>
      </c>
      <c r="O112" s="378">
        <f t="shared" si="11"/>
        <v>-400</v>
      </c>
      <c r="P112" s="378">
        <f t="shared" si="7"/>
        <v>-0.0004</v>
      </c>
      <c r="Q112" s="706"/>
    </row>
    <row r="113" spans="1:17" ht="18" customHeight="1">
      <c r="A113" s="422"/>
      <c r="B113" s="491" t="s">
        <v>190</v>
      </c>
      <c r="C113" s="443"/>
      <c r="D113" s="106"/>
      <c r="E113" s="106"/>
      <c r="F113" s="407"/>
      <c r="G113" s="634"/>
      <c r="H113" s="633"/>
      <c r="I113" s="387"/>
      <c r="J113" s="387"/>
      <c r="K113" s="387"/>
      <c r="L113" s="338"/>
      <c r="M113" s="387"/>
      <c r="N113" s="387"/>
      <c r="O113" s="387"/>
      <c r="P113" s="387"/>
      <c r="Q113" s="406"/>
    </row>
    <row r="114" spans="1:17" ht="18" customHeight="1">
      <c r="A114" s="422"/>
      <c r="B114" s="490" t="s">
        <v>197</v>
      </c>
      <c r="C114" s="443"/>
      <c r="D114" s="155"/>
      <c r="E114" s="155"/>
      <c r="F114" s="407"/>
      <c r="G114" s="634"/>
      <c r="H114" s="633"/>
      <c r="I114" s="387"/>
      <c r="J114" s="387"/>
      <c r="K114" s="387"/>
      <c r="L114" s="338"/>
      <c r="M114" s="387"/>
      <c r="N114" s="387"/>
      <c r="O114" s="387"/>
      <c r="P114" s="387"/>
      <c r="Q114" s="406"/>
    </row>
    <row r="115" spans="1:17" ht="18" customHeight="1">
      <c r="A115" s="422">
        <v>12</v>
      </c>
      <c r="B115" s="489" t="s">
        <v>388</v>
      </c>
      <c r="C115" s="415">
        <v>4865103</v>
      </c>
      <c r="D115" s="106" t="s">
        <v>13</v>
      </c>
      <c r="E115" s="119" t="s">
        <v>363</v>
      </c>
      <c r="F115" s="415">
        <v>-100</v>
      </c>
      <c r="G115" s="452">
        <v>28636</v>
      </c>
      <c r="H115" s="453">
        <v>24646</v>
      </c>
      <c r="I115" s="387">
        <f>G115-H115</f>
        <v>3990</v>
      </c>
      <c r="J115" s="387">
        <f>$F115*I115</f>
        <v>-399000</v>
      </c>
      <c r="K115" s="387">
        <f>J115/1000000</f>
        <v>-0.399</v>
      </c>
      <c r="L115" s="452">
        <v>12533</v>
      </c>
      <c r="M115" s="453">
        <v>12533</v>
      </c>
      <c r="N115" s="387">
        <f>L115-M115</f>
        <v>0</v>
      </c>
      <c r="O115" s="387">
        <f>$F115*N115</f>
        <v>0</v>
      </c>
      <c r="P115" s="387">
        <f>O115/1000000</f>
        <v>0</v>
      </c>
      <c r="Q115" s="184"/>
    </row>
    <row r="116" spans="1:17" ht="18" customHeight="1">
      <c r="A116" s="422">
        <v>13</v>
      </c>
      <c r="B116" s="489" t="s">
        <v>198</v>
      </c>
      <c r="C116" s="443">
        <v>4865132</v>
      </c>
      <c r="D116" s="155" t="s">
        <v>13</v>
      </c>
      <c r="E116" s="119" t="s">
        <v>363</v>
      </c>
      <c r="F116" s="415">
        <v>-100</v>
      </c>
      <c r="G116" s="452">
        <v>28808</v>
      </c>
      <c r="H116" s="453">
        <v>27122</v>
      </c>
      <c r="I116" s="387">
        <f t="shared" si="8"/>
        <v>1686</v>
      </c>
      <c r="J116" s="387">
        <f t="shared" si="9"/>
        <v>-168600</v>
      </c>
      <c r="K116" s="387">
        <f t="shared" si="6"/>
        <v>-0.1686</v>
      </c>
      <c r="L116" s="452">
        <v>624296</v>
      </c>
      <c r="M116" s="453">
        <v>622633</v>
      </c>
      <c r="N116" s="387">
        <f t="shared" si="10"/>
        <v>1663</v>
      </c>
      <c r="O116" s="387">
        <f t="shared" si="11"/>
        <v>-166300</v>
      </c>
      <c r="P116" s="387">
        <f t="shared" si="7"/>
        <v>-0.1663</v>
      </c>
      <c r="Q116" s="406"/>
    </row>
    <row r="117" spans="1:17" ht="18" customHeight="1">
      <c r="A117" s="422">
        <v>14</v>
      </c>
      <c r="B117" s="420" t="s">
        <v>199</v>
      </c>
      <c r="C117" s="443">
        <v>4864803</v>
      </c>
      <c r="D117" s="106" t="s">
        <v>13</v>
      </c>
      <c r="E117" s="119" t="s">
        <v>363</v>
      </c>
      <c r="F117" s="415">
        <v>-100</v>
      </c>
      <c r="G117" s="452">
        <v>92694</v>
      </c>
      <c r="H117" s="453">
        <v>90396</v>
      </c>
      <c r="I117" s="363">
        <f t="shared" si="8"/>
        <v>2298</v>
      </c>
      <c r="J117" s="363">
        <f t="shared" si="9"/>
        <v>-229800</v>
      </c>
      <c r="K117" s="363">
        <f t="shared" si="6"/>
        <v>-0.2298</v>
      </c>
      <c r="L117" s="452">
        <v>230688</v>
      </c>
      <c r="M117" s="453">
        <v>230277</v>
      </c>
      <c r="N117" s="387">
        <f t="shared" si="10"/>
        <v>411</v>
      </c>
      <c r="O117" s="387">
        <f t="shared" si="11"/>
        <v>-41100</v>
      </c>
      <c r="P117" s="387">
        <f t="shared" si="7"/>
        <v>-0.0411</v>
      </c>
      <c r="Q117" s="406"/>
    </row>
    <row r="118" spans="1:17" ht="18" customHeight="1">
      <c r="A118" s="422"/>
      <c r="B118" s="490" t="s">
        <v>200</v>
      </c>
      <c r="C118" s="443"/>
      <c r="D118" s="155"/>
      <c r="E118" s="155"/>
      <c r="F118" s="415"/>
      <c r="G118" s="452"/>
      <c r="H118" s="453"/>
      <c r="I118" s="387"/>
      <c r="J118" s="387"/>
      <c r="K118" s="387"/>
      <c r="L118" s="338"/>
      <c r="M118" s="387"/>
      <c r="N118" s="387"/>
      <c r="O118" s="387"/>
      <c r="P118" s="387"/>
      <c r="Q118" s="406"/>
    </row>
    <row r="119" spans="1:17" ht="18" customHeight="1">
      <c r="A119" s="422">
        <v>15</v>
      </c>
      <c r="B119" s="420" t="s">
        <v>201</v>
      </c>
      <c r="C119" s="443">
        <v>4865133</v>
      </c>
      <c r="D119" s="106" t="s">
        <v>13</v>
      </c>
      <c r="E119" s="119" t="s">
        <v>363</v>
      </c>
      <c r="F119" s="415">
        <v>100</v>
      </c>
      <c r="G119" s="452">
        <v>185827</v>
      </c>
      <c r="H119" s="453">
        <v>175277</v>
      </c>
      <c r="I119" s="387">
        <f t="shared" si="8"/>
        <v>10550</v>
      </c>
      <c r="J119" s="387">
        <f t="shared" si="9"/>
        <v>1055000</v>
      </c>
      <c r="K119" s="387">
        <f t="shared" si="6"/>
        <v>1.055</v>
      </c>
      <c r="L119" s="452">
        <v>36217</v>
      </c>
      <c r="M119" s="453">
        <v>36217</v>
      </c>
      <c r="N119" s="387">
        <f t="shared" si="10"/>
        <v>0</v>
      </c>
      <c r="O119" s="387">
        <f t="shared" si="11"/>
        <v>0</v>
      </c>
      <c r="P119" s="387">
        <f t="shared" si="7"/>
        <v>0</v>
      </c>
      <c r="Q119" s="406"/>
    </row>
    <row r="120" spans="1:17" ht="18" customHeight="1">
      <c r="A120" s="422"/>
      <c r="B120" s="491" t="s">
        <v>202</v>
      </c>
      <c r="C120" s="443"/>
      <c r="D120" s="106"/>
      <c r="E120" s="155"/>
      <c r="F120" s="415"/>
      <c r="G120" s="634"/>
      <c r="H120" s="633"/>
      <c r="I120" s="387"/>
      <c r="J120" s="387"/>
      <c r="K120" s="387"/>
      <c r="L120" s="338"/>
      <c r="M120" s="387"/>
      <c r="N120" s="387"/>
      <c r="O120" s="387"/>
      <c r="P120" s="387"/>
      <c r="Q120" s="406"/>
    </row>
    <row r="121" spans="1:17" ht="18" customHeight="1">
      <c r="A121" s="422">
        <v>16</v>
      </c>
      <c r="B121" s="420" t="s">
        <v>186</v>
      </c>
      <c r="C121" s="443">
        <v>4865076</v>
      </c>
      <c r="D121" s="106" t="s">
        <v>13</v>
      </c>
      <c r="E121" s="119" t="s">
        <v>363</v>
      </c>
      <c r="F121" s="415">
        <v>-100</v>
      </c>
      <c r="G121" s="452">
        <v>865</v>
      </c>
      <c r="H121" s="453">
        <v>871</v>
      </c>
      <c r="I121" s="387">
        <f t="shared" si="8"/>
        <v>-6</v>
      </c>
      <c r="J121" s="387">
        <f t="shared" si="9"/>
        <v>600</v>
      </c>
      <c r="K121" s="387">
        <f t="shared" si="6"/>
        <v>0.0006</v>
      </c>
      <c r="L121" s="452">
        <v>12678</v>
      </c>
      <c r="M121" s="453">
        <v>12636</v>
      </c>
      <c r="N121" s="387">
        <f t="shared" si="10"/>
        <v>42</v>
      </c>
      <c r="O121" s="387">
        <f t="shared" si="11"/>
        <v>-4200</v>
      </c>
      <c r="P121" s="387">
        <f t="shared" si="7"/>
        <v>-0.0042</v>
      </c>
      <c r="Q121" s="406"/>
    </row>
    <row r="122" spans="1:17" ht="18" customHeight="1">
      <c r="A122" s="422">
        <v>17</v>
      </c>
      <c r="B122" s="489" t="s">
        <v>203</v>
      </c>
      <c r="C122" s="443">
        <v>4865077</v>
      </c>
      <c r="D122" s="155" t="s">
        <v>13</v>
      </c>
      <c r="E122" s="119" t="s">
        <v>363</v>
      </c>
      <c r="F122" s="415">
        <v>-100</v>
      </c>
      <c r="G122" s="634"/>
      <c r="H122" s="639"/>
      <c r="I122" s="387">
        <f t="shared" si="8"/>
        <v>0</v>
      </c>
      <c r="J122" s="387">
        <f t="shared" si="9"/>
        <v>0</v>
      </c>
      <c r="K122" s="387">
        <f t="shared" si="6"/>
        <v>0</v>
      </c>
      <c r="L122" s="332"/>
      <c r="M122" s="363"/>
      <c r="N122" s="387">
        <f t="shared" si="10"/>
        <v>0</v>
      </c>
      <c r="O122" s="387">
        <f t="shared" si="11"/>
        <v>0</v>
      </c>
      <c r="P122" s="387">
        <f t="shared" si="7"/>
        <v>0</v>
      </c>
      <c r="Q122" s="406"/>
    </row>
    <row r="123" spans="1:17" ht="18" customHeight="1">
      <c r="A123" s="450"/>
      <c r="B123" s="490" t="s">
        <v>53</v>
      </c>
      <c r="C123" s="412"/>
      <c r="D123" s="95"/>
      <c r="E123" s="95"/>
      <c r="F123" s="415"/>
      <c r="G123" s="634"/>
      <c r="H123" s="633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8" customHeight="1">
      <c r="A124" s="422">
        <v>18</v>
      </c>
      <c r="B124" s="492" t="s">
        <v>208</v>
      </c>
      <c r="C124" s="443">
        <v>4864824</v>
      </c>
      <c r="D124" s="119" t="s">
        <v>13</v>
      </c>
      <c r="E124" s="119" t="s">
        <v>363</v>
      </c>
      <c r="F124" s="415">
        <v>-100</v>
      </c>
      <c r="G124" s="452">
        <v>12641</v>
      </c>
      <c r="H124" s="453">
        <v>11244</v>
      </c>
      <c r="I124" s="387">
        <f t="shared" si="8"/>
        <v>1397</v>
      </c>
      <c r="J124" s="387">
        <f t="shared" si="9"/>
        <v>-139700</v>
      </c>
      <c r="K124" s="387">
        <f t="shared" si="6"/>
        <v>-0.1397</v>
      </c>
      <c r="L124" s="452">
        <v>58503</v>
      </c>
      <c r="M124" s="453">
        <v>58551</v>
      </c>
      <c r="N124" s="387">
        <f t="shared" si="10"/>
        <v>-48</v>
      </c>
      <c r="O124" s="387">
        <f t="shared" si="11"/>
        <v>4800</v>
      </c>
      <c r="P124" s="387">
        <f t="shared" si="7"/>
        <v>0.0048</v>
      </c>
      <c r="Q124" s="406"/>
    </row>
    <row r="125" spans="1:17" ht="18" customHeight="1">
      <c r="A125" s="422"/>
      <c r="B125" s="491" t="s">
        <v>54</v>
      </c>
      <c r="C125" s="415"/>
      <c r="D125" s="106"/>
      <c r="E125" s="106"/>
      <c r="F125" s="415"/>
      <c r="G125" s="634"/>
      <c r="H125" s="633"/>
      <c r="I125" s="387"/>
      <c r="J125" s="387"/>
      <c r="K125" s="387"/>
      <c r="L125" s="338"/>
      <c r="M125" s="387"/>
      <c r="N125" s="387"/>
      <c r="O125" s="387"/>
      <c r="P125" s="387"/>
      <c r="Q125" s="406"/>
    </row>
    <row r="126" spans="1:17" ht="18" customHeight="1">
      <c r="A126" s="422"/>
      <c r="B126" s="491" t="s">
        <v>55</v>
      </c>
      <c r="C126" s="415"/>
      <c r="D126" s="106"/>
      <c r="E126" s="106"/>
      <c r="F126" s="415"/>
      <c r="G126" s="634"/>
      <c r="H126" s="633"/>
      <c r="I126" s="387"/>
      <c r="J126" s="387"/>
      <c r="K126" s="387"/>
      <c r="L126" s="338"/>
      <c r="M126" s="387"/>
      <c r="N126" s="387"/>
      <c r="O126" s="387"/>
      <c r="P126" s="387"/>
      <c r="Q126" s="406"/>
    </row>
    <row r="127" spans="1:17" ht="18" customHeight="1">
      <c r="A127" s="422"/>
      <c r="B127" s="491" t="s">
        <v>56</v>
      </c>
      <c r="C127" s="415"/>
      <c r="D127" s="106"/>
      <c r="E127" s="106"/>
      <c r="F127" s="415"/>
      <c r="G127" s="634"/>
      <c r="H127" s="633"/>
      <c r="I127" s="387"/>
      <c r="J127" s="387"/>
      <c r="K127" s="387"/>
      <c r="L127" s="338"/>
      <c r="M127" s="387"/>
      <c r="N127" s="387"/>
      <c r="O127" s="387"/>
      <c r="P127" s="387"/>
      <c r="Q127" s="406"/>
    </row>
    <row r="128" spans="1:17" ht="17.25" customHeight="1">
      <c r="A128" s="422">
        <v>19</v>
      </c>
      <c r="B128" s="489" t="s">
        <v>57</v>
      </c>
      <c r="C128" s="443">
        <v>4865090</v>
      </c>
      <c r="D128" s="155" t="s">
        <v>13</v>
      </c>
      <c r="E128" s="119" t="s">
        <v>363</v>
      </c>
      <c r="F128" s="415">
        <v>-100</v>
      </c>
      <c r="G128" s="452">
        <v>8055</v>
      </c>
      <c r="H128" s="453">
        <v>7648</v>
      </c>
      <c r="I128" s="387">
        <f>G128-H128</f>
        <v>407</v>
      </c>
      <c r="J128" s="387">
        <f t="shared" si="9"/>
        <v>-40700</v>
      </c>
      <c r="K128" s="387">
        <f t="shared" si="6"/>
        <v>-0.0407</v>
      </c>
      <c r="L128" s="452">
        <v>12588</v>
      </c>
      <c r="M128" s="453">
        <v>12074</v>
      </c>
      <c r="N128" s="387">
        <f>L128-M128</f>
        <v>514</v>
      </c>
      <c r="O128" s="387">
        <f t="shared" si="11"/>
        <v>-51400</v>
      </c>
      <c r="P128" s="387">
        <f t="shared" si="7"/>
        <v>-0.0514</v>
      </c>
      <c r="Q128" s="559"/>
    </row>
    <row r="129" spans="1:17" ht="18" customHeight="1">
      <c r="A129" s="422">
        <v>20</v>
      </c>
      <c r="B129" s="489" t="s">
        <v>58</v>
      </c>
      <c r="C129" s="443">
        <v>4902519</v>
      </c>
      <c r="D129" s="155" t="s">
        <v>13</v>
      </c>
      <c r="E129" s="119" t="s">
        <v>363</v>
      </c>
      <c r="F129" s="415">
        <v>-100</v>
      </c>
      <c r="G129" s="452">
        <v>9550</v>
      </c>
      <c r="H129" s="453">
        <v>9530</v>
      </c>
      <c r="I129" s="387">
        <f t="shared" si="8"/>
        <v>20</v>
      </c>
      <c r="J129" s="387">
        <f t="shared" si="9"/>
        <v>-2000</v>
      </c>
      <c r="K129" s="387">
        <f t="shared" si="6"/>
        <v>-0.002</v>
      </c>
      <c r="L129" s="452">
        <v>30692</v>
      </c>
      <c r="M129" s="453">
        <v>30605</v>
      </c>
      <c r="N129" s="387">
        <f t="shared" si="10"/>
        <v>87</v>
      </c>
      <c r="O129" s="387">
        <f t="shared" si="11"/>
        <v>-8700</v>
      </c>
      <c r="P129" s="387">
        <f t="shared" si="7"/>
        <v>-0.0087</v>
      </c>
      <c r="Q129" s="406"/>
    </row>
    <row r="130" spans="1:17" ht="18" customHeight="1">
      <c r="A130" s="422">
        <v>21</v>
      </c>
      <c r="B130" s="489" t="s">
        <v>59</v>
      </c>
      <c r="C130" s="443">
        <v>4902520</v>
      </c>
      <c r="D130" s="155" t="s">
        <v>13</v>
      </c>
      <c r="E130" s="119" t="s">
        <v>363</v>
      </c>
      <c r="F130" s="415">
        <v>-100</v>
      </c>
      <c r="G130" s="452">
        <v>13712</v>
      </c>
      <c r="H130" s="453">
        <v>13704</v>
      </c>
      <c r="I130" s="387">
        <f t="shared" si="8"/>
        <v>8</v>
      </c>
      <c r="J130" s="387">
        <f t="shared" si="9"/>
        <v>-800</v>
      </c>
      <c r="K130" s="387">
        <f t="shared" si="6"/>
        <v>-0.0008</v>
      </c>
      <c r="L130" s="452">
        <v>35895</v>
      </c>
      <c r="M130" s="453">
        <v>35097</v>
      </c>
      <c r="N130" s="387">
        <f t="shared" si="10"/>
        <v>798</v>
      </c>
      <c r="O130" s="387">
        <f t="shared" si="11"/>
        <v>-79800</v>
      </c>
      <c r="P130" s="387">
        <f t="shared" si="7"/>
        <v>-0.0798</v>
      </c>
      <c r="Q130" s="406"/>
    </row>
    <row r="131" spans="1:17" ht="18" customHeight="1">
      <c r="A131" s="422"/>
      <c r="B131" s="489"/>
      <c r="C131" s="443"/>
      <c r="D131" s="155"/>
      <c r="E131" s="155"/>
      <c r="F131" s="415"/>
      <c r="G131" s="634"/>
      <c r="H131" s="633"/>
      <c r="I131" s="387"/>
      <c r="J131" s="387"/>
      <c r="K131" s="387"/>
      <c r="L131" s="338"/>
      <c r="M131" s="387"/>
      <c r="N131" s="387"/>
      <c r="O131" s="387"/>
      <c r="P131" s="387"/>
      <c r="Q131" s="406"/>
    </row>
    <row r="132" spans="1:17" ht="18" customHeight="1">
      <c r="A132" s="422"/>
      <c r="B132" s="490" t="s">
        <v>60</v>
      </c>
      <c r="C132" s="443"/>
      <c r="D132" s="155"/>
      <c r="E132" s="155"/>
      <c r="F132" s="415"/>
      <c r="G132" s="634"/>
      <c r="H132" s="633"/>
      <c r="I132" s="387"/>
      <c r="J132" s="387"/>
      <c r="K132" s="387"/>
      <c r="L132" s="338"/>
      <c r="M132" s="387"/>
      <c r="N132" s="387"/>
      <c r="O132" s="387"/>
      <c r="P132" s="387"/>
      <c r="Q132" s="406"/>
    </row>
    <row r="133" spans="1:17" ht="18" customHeight="1">
      <c r="A133" s="422">
        <v>22</v>
      </c>
      <c r="B133" s="489" t="s">
        <v>61</v>
      </c>
      <c r="C133" s="443">
        <v>4902521</v>
      </c>
      <c r="D133" s="155" t="s">
        <v>13</v>
      </c>
      <c r="E133" s="119" t="s">
        <v>363</v>
      </c>
      <c r="F133" s="415">
        <v>-100</v>
      </c>
      <c r="G133" s="452">
        <v>32127</v>
      </c>
      <c r="H133" s="453">
        <v>31897</v>
      </c>
      <c r="I133" s="387">
        <f t="shared" si="8"/>
        <v>230</v>
      </c>
      <c r="J133" s="387">
        <f t="shared" si="9"/>
        <v>-23000</v>
      </c>
      <c r="K133" s="387">
        <f t="shared" si="6"/>
        <v>-0.023</v>
      </c>
      <c r="L133" s="452">
        <v>10634</v>
      </c>
      <c r="M133" s="453">
        <v>10523</v>
      </c>
      <c r="N133" s="387">
        <f t="shared" si="10"/>
        <v>111</v>
      </c>
      <c r="O133" s="387">
        <f t="shared" si="11"/>
        <v>-11100</v>
      </c>
      <c r="P133" s="387">
        <f t="shared" si="7"/>
        <v>-0.0111</v>
      </c>
      <c r="Q133" s="406"/>
    </row>
    <row r="134" spans="1:17" ht="18" customHeight="1">
      <c r="A134" s="422">
        <v>23</v>
      </c>
      <c r="B134" s="489" t="s">
        <v>62</v>
      </c>
      <c r="C134" s="443">
        <v>4902522</v>
      </c>
      <c r="D134" s="155" t="s">
        <v>13</v>
      </c>
      <c r="E134" s="119" t="s">
        <v>363</v>
      </c>
      <c r="F134" s="415">
        <v>-100</v>
      </c>
      <c r="G134" s="452">
        <v>840</v>
      </c>
      <c r="H134" s="453">
        <v>840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452">
        <v>185</v>
      </c>
      <c r="M134" s="453">
        <v>185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2">
        <v>24</v>
      </c>
      <c r="B135" s="489" t="s">
        <v>63</v>
      </c>
      <c r="C135" s="443">
        <v>4902523</v>
      </c>
      <c r="D135" s="155" t="s">
        <v>13</v>
      </c>
      <c r="E135" s="119" t="s">
        <v>363</v>
      </c>
      <c r="F135" s="415">
        <v>-100</v>
      </c>
      <c r="G135" s="452">
        <v>999815</v>
      </c>
      <c r="H135" s="453">
        <v>999815</v>
      </c>
      <c r="I135" s="387">
        <f t="shared" si="8"/>
        <v>0</v>
      </c>
      <c r="J135" s="387">
        <f t="shared" si="9"/>
        <v>0</v>
      </c>
      <c r="K135" s="387">
        <f t="shared" si="6"/>
        <v>0</v>
      </c>
      <c r="L135" s="452">
        <v>999943</v>
      </c>
      <c r="M135" s="453">
        <v>999943</v>
      </c>
      <c r="N135" s="387">
        <f t="shared" si="10"/>
        <v>0</v>
      </c>
      <c r="O135" s="387">
        <f t="shared" si="11"/>
        <v>0</v>
      </c>
      <c r="P135" s="387">
        <f t="shared" si="7"/>
        <v>0</v>
      </c>
      <c r="Q135" s="406"/>
    </row>
    <row r="136" spans="1:17" ht="18" customHeight="1">
      <c r="A136" s="422">
        <v>25</v>
      </c>
      <c r="B136" s="420" t="s">
        <v>64</v>
      </c>
      <c r="C136" s="415">
        <v>4902524</v>
      </c>
      <c r="D136" s="106" t="s">
        <v>13</v>
      </c>
      <c r="E136" s="119" t="s">
        <v>363</v>
      </c>
      <c r="F136" s="415">
        <v>-100</v>
      </c>
      <c r="G136" s="452">
        <v>0</v>
      </c>
      <c r="H136" s="453">
        <v>0</v>
      </c>
      <c r="I136" s="387">
        <f t="shared" si="8"/>
        <v>0</v>
      </c>
      <c r="J136" s="387">
        <f t="shared" si="9"/>
        <v>0</v>
      </c>
      <c r="K136" s="387">
        <f t="shared" si="6"/>
        <v>0</v>
      </c>
      <c r="L136" s="452">
        <v>0</v>
      </c>
      <c r="M136" s="453">
        <v>0</v>
      </c>
      <c r="N136" s="387">
        <f t="shared" si="10"/>
        <v>0</v>
      </c>
      <c r="O136" s="387">
        <f t="shared" si="11"/>
        <v>0</v>
      </c>
      <c r="P136" s="387">
        <f t="shared" si="7"/>
        <v>0</v>
      </c>
      <c r="Q136" s="406"/>
    </row>
    <row r="137" spans="1:17" ht="18" customHeight="1">
      <c r="A137" s="422">
        <v>26</v>
      </c>
      <c r="B137" s="420" t="s">
        <v>65</v>
      </c>
      <c r="C137" s="415">
        <v>4902525</v>
      </c>
      <c r="D137" s="106" t="s">
        <v>13</v>
      </c>
      <c r="E137" s="119" t="s">
        <v>363</v>
      </c>
      <c r="F137" s="415">
        <v>-100</v>
      </c>
      <c r="G137" s="452">
        <v>0</v>
      </c>
      <c r="H137" s="453">
        <v>0</v>
      </c>
      <c r="I137" s="387">
        <f t="shared" si="8"/>
        <v>0</v>
      </c>
      <c r="J137" s="387">
        <f t="shared" si="9"/>
        <v>0</v>
      </c>
      <c r="K137" s="387">
        <f t="shared" si="6"/>
        <v>0</v>
      </c>
      <c r="L137" s="452">
        <v>0</v>
      </c>
      <c r="M137" s="453">
        <v>0</v>
      </c>
      <c r="N137" s="387">
        <f t="shared" si="10"/>
        <v>0</v>
      </c>
      <c r="O137" s="387">
        <f t="shared" si="11"/>
        <v>0</v>
      </c>
      <c r="P137" s="387">
        <f t="shared" si="7"/>
        <v>0</v>
      </c>
      <c r="Q137" s="406"/>
    </row>
    <row r="138" spans="1:17" ht="18" customHeight="1">
      <c r="A138" s="422">
        <v>27</v>
      </c>
      <c r="B138" s="420" t="s">
        <v>66</v>
      </c>
      <c r="C138" s="415">
        <v>4902526</v>
      </c>
      <c r="D138" s="106" t="s">
        <v>13</v>
      </c>
      <c r="E138" s="119" t="s">
        <v>363</v>
      </c>
      <c r="F138" s="415">
        <v>-100</v>
      </c>
      <c r="G138" s="452">
        <v>15364</v>
      </c>
      <c r="H138" s="453">
        <v>15105</v>
      </c>
      <c r="I138" s="387">
        <f t="shared" si="8"/>
        <v>259</v>
      </c>
      <c r="J138" s="387">
        <f t="shared" si="9"/>
        <v>-25900</v>
      </c>
      <c r="K138" s="387">
        <f t="shared" si="6"/>
        <v>-0.0259</v>
      </c>
      <c r="L138" s="452">
        <v>10978</v>
      </c>
      <c r="M138" s="453">
        <v>10897</v>
      </c>
      <c r="N138" s="387">
        <f t="shared" si="10"/>
        <v>81</v>
      </c>
      <c r="O138" s="387">
        <f t="shared" si="11"/>
        <v>-8100</v>
      </c>
      <c r="P138" s="387">
        <f t="shared" si="7"/>
        <v>-0.0081</v>
      </c>
      <c r="Q138" s="406"/>
    </row>
    <row r="139" spans="1:17" ht="18" customHeight="1">
      <c r="A139" s="422">
        <v>28</v>
      </c>
      <c r="B139" s="420" t="s">
        <v>67</v>
      </c>
      <c r="C139" s="415">
        <v>4902527</v>
      </c>
      <c r="D139" s="106" t="s">
        <v>13</v>
      </c>
      <c r="E139" s="119" t="s">
        <v>363</v>
      </c>
      <c r="F139" s="415">
        <v>-100</v>
      </c>
      <c r="G139" s="452">
        <v>998171</v>
      </c>
      <c r="H139" s="453">
        <v>998171</v>
      </c>
      <c r="I139" s="387">
        <f t="shared" si="8"/>
        <v>0</v>
      </c>
      <c r="J139" s="387">
        <f t="shared" si="9"/>
        <v>0</v>
      </c>
      <c r="K139" s="387">
        <f t="shared" si="6"/>
        <v>0</v>
      </c>
      <c r="L139" s="452">
        <v>947</v>
      </c>
      <c r="M139" s="453">
        <v>947</v>
      </c>
      <c r="N139" s="387">
        <f t="shared" si="10"/>
        <v>0</v>
      </c>
      <c r="O139" s="387">
        <f t="shared" si="11"/>
        <v>0</v>
      </c>
      <c r="P139" s="387">
        <f t="shared" si="7"/>
        <v>0</v>
      </c>
      <c r="Q139" s="406"/>
    </row>
    <row r="140" spans="1:17" ht="18" customHeight="1">
      <c r="A140" s="422">
        <v>29</v>
      </c>
      <c r="B140" s="420" t="s">
        <v>149</v>
      </c>
      <c r="C140" s="415">
        <v>4902528</v>
      </c>
      <c r="D140" s="106" t="s">
        <v>13</v>
      </c>
      <c r="E140" s="119" t="s">
        <v>363</v>
      </c>
      <c r="F140" s="415">
        <v>-100</v>
      </c>
      <c r="G140" s="452">
        <v>11525</v>
      </c>
      <c r="H140" s="453">
        <v>11525</v>
      </c>
      <c r="I140" s="387">
        <f t="shared" si="8"/>
        <v>0</v>
      </c>
      <c r="J140" s="387">
        <f t="shared" si="9"/>
        <v>0</v>
      </c>
      <c r="K140" s="387">
        <f t="shared" si="6"/>
        <v>0</v>
      </c>
      <c r="L140" s="452">
        <v>4086</v>
      </c>
      <c r="M140" s="453">
        <v>4086</v>
      </c>
      <c r="N140" s="387">
        <f t="shared" si="10"/>
        <v>0</v>
      </c>
      <c r="O140" s="387">
        <f t="shared" si="11"/>
        <v>0</v>
      </c>
      <c r="P140" s="387">
        <f t="shared" si="7"/>
        <v>0</v>
      </c>
      <c r="Q140" s="406"/>
    </row>
    <row r="141" spans="1:17" ht="18" customHeight="1">
      <c r="A141" s="422"/>
      <c r="B141" s="420"/>
      <c r="C141" s="415"/>
      <c r="D141" s="106"/>
      <c r="E141" s="106"/>
      <c r="F141" s="415"/>
      <c r="G141" s="634"/>
      <c r="H141" s="633"/>
      <c r="I141" s="387"/>
      <c r="J141" s="387"/>
      <c r="K141" s="387"/>
      <c r="L141" s="338"/>
      <c r="M141" s="387"/>
      <c r="N141" s="387"/>
      <c r="O141" s="387"/>
      <c r="P141" s="387"/>
      <c r="Q141" s="406"/>
    </row>
    <row r="142" spans="1:17" ht="18" customHeight="1">
      <c r="A142" s="422"/>
      <c r="B142" s="491" t="s">
        <v>82</v>
      </c>
      <c r="C142" s="415"/>
      <c r="D142" s="106"/>
      <c r="E142" s="106"/>
      <c r="F142" s="415"/>
      <c r="G142" s="634"/>
      <c r="H142" s="633"/>
      <c r="I142" s="387"/>
      <c r="J142" s="387"/>
      <c r="K142" s="387"/>
      <c r="L142" s="338"/>
      <c r="M142" s="387"/>
      <c r="N142" s="387"/>
      <c r="O142" s="387"/>
      <c r="P142" s="387"/>
      <c r="Q142" s="406"/>
    </row>
    <row r="143" spans="1:17" ht="25.5" customHeight="1">
      <c r="A143" s="422">
        <v>30</v>
      </c>
      <c r="B143" s="420" t="s">
        <v>83</v>
      </c>
      <c r="C143" s="415">
        <v>4865087</v>
      </c>
      <c r="D143" s="106" t="s">
        <v>13</v>
      </c>
      <c r="E143" s="119" t="s">
        <v>363</v>
      </c>
      <c r="F143" s="415">
        <v>400</v>
      </c>
      <c r="G143" s="452">
        <v>4570</v>
      </c>
      <c r="H143" s="453">
        <v>4570</v>
      </c>
      <c r="I143" s="387">
        <f>G143-H143</f>
        <v>0</v>
      </c>
      <c r="J143" s="387">
        <f t="shared" si="9"/>
        <v>0</v>
      </c>
      <c r="K143" s="387">
        <f t="shared" si="6"/>
        <v>0</v>
      </c>
      <c r="L143" s="452">
        <v>12610</v>
      </c>
      <c r="M143" s="453">
        <v>12609</v>
      </c>
      <c r="N143" s="387">
        <f>L143-M143</f>
        <v>1</v>
      </c>
      <c r="O143" s="387">
        <f t="shared" si="11"/>
        <v>400</v>
      </c>
      <c r="P143" s="387">
        <f t="shared" si="7"/>
        <v>0.0004</v>
      </c>
      <c r="Q143" s="714"/>
    </row>
    <row r="144" spans="1:17" ht="18" customHeight="1">
      <c r="A144" s="422">
        <v>31</v>
      </c>
      <c r="B144" s="420" t="s">
        <v>84</v>
      </c>
      <c r="C144" s="415">
        <v>4902516</v>
      </c>
      <c r="D144" s="106" t="s">
        <v>13</v>
      </c>
      <c r="E144" s="119" t="s">
        <v>363</v>
      </c>
      <c r="F144" s="415">
        <v>-100</v>
      </c>
      <c r="G144" s="452">
        <v>999305</v>
      </c>
      <c r="H144" s="453">
        <v>999305</v>
      </c>
      <c r="I144" s="387">
        <f t="shared" si="8"/>
        <v>0</v>
      </c>
      <c r="J144" s="387">
        <f t="shared" si="9"/>
        <v>0</v>
      </c>
      <c r="K144" s="387">
        <f t="shared" si="6"/>
        <v>0</v>
      </c>
      <c r="L144" s="452">
        <v>999301</v>
      </c>
      <c r="M144" s="453">
        <v>999292</v>
      </c>
      <c r="N144" s="387">
        <f t="shared" si="10"/>
        <v>9</v>
      </c>
      <c r="O144" s="387">
        <f t="shared" si="11"/>
        <v>-900</v>
      </c>
      <c r="P144" s="387">
        <f t="shared" si="7"/>
        <v>-0.0009</v>
      </c>
      <c r="Q144" s="406"/>
    </row>
    <row r="145" spans="1:17" ht="15" customHeight="1" thickBot="1">
      <c r="A145" s="31"/>
      <c r="B145" s="32"/>
      <c r="C145" s="32"/>
      <c r="D145" s="32"/>
      <c r="E145" s="32"/>
      <c r="F145" s="32"/>
      <c r="G145" s="641"/>
      <c r="H145" s="642"/>
      <c r="I145" s="32"/>
      <c r="J145" s="32"/>
      <c r="K145" s="64"/>
      <c r="L145" s="31"/>
      <c r="M145" s="32"/>
      <c r="N145" s="32"/>
      <c r="O145" s="32"/>
      <c r="P145" s="64"/>
      <c r="Q145" s="185"/>
    </row>
    <row r="146" ht="13.5" thickTop="1"/>
    <row r="147" spans="1:16" ht="20.25">
      <c r="A147" s="189" t="s">
        <v>330</v>
      </c>
      <c r="K147" s="238">
        <f>SUM(K97:K145)</f>
        <v>-2.8546</v>
      </c>
      <c r="P147" s="238">
        <f>SUM(P97:P145)</f>
        <v>-0.382</v>
      </c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7" ht="18">
      <c r="A150" s="70"/>
      <c r="K150" s="19"/>
      <c r="P150" s="19"/>
      <c r="Q150" s="554" t="str">
        <f>NDPL!$Q$1</f>
        <v>DECEMBER-2011</v>
      </c>
    </row>
    <row r="151" spans="1:16" ht="12.75">
      <c r="A151" s="70"/>
      <c r="K151" s="19"/>
      <c r="P151" s="19"/>
    </row>
    <row r="152" spans="1:16" ht="12.75">
      <c r="A152" s="70"/>
      <c r="K152" s="19"/>
      <c r="P152" s="19"/>
    </row>
    <row r="153" spans="1:16" ht="12.75">
      <c r="A153" s="70"/>
      <c r="K153" s="19"/>
      <c r="P153" s="19"/>
    </row>
    <row r="154" spans="1:11" ht="13.5" thickBot="1">
      <c r="A154" s="2"/>
      <c r="B154" s="8"/>
      <c r="C154" s="8"/>
      <c r="D154" s="66"/>
      <c r="E154" s="66"/>
      <c r="F154" s="24"/>
      <c r="G154" s="24"/>
      <c r="H154" s="24"/>
      <c r="I154" s="24"/>
      <c r="J154" s="24"/>
      <c r="K154" s="67"/>
    </row>
    <row r="155" spans="1:17" ht="27.75">
      <c r="A155" s="587" t="s">
        <v>206</v>
      </c>
      <c r="B155" s="178"/>
      <c r="C155" s="174"/>
      <c r="D155" s="174"/>
      <c r="E155" s="174"/>
      <c r="F155" s="234"/>
      <c r="G155" s="234"/>
      <c r="H155" s="234"/>
      <c r="I155" s="234"/>
      <c r="J155" s="234"/>
      <c r="K155" s="235"/>
      <c r="L155" s="59"/>
      <c r="M155" s="59"/>
      <c r="N155" s="59"/>
      <c r="O155" s="59"/>
      <c r="P155" s="59"/>
      <c r="Q155" s="60"/>
    </row>
    <row r="156" spans="1:17" ht="24.75" customHeight="1">
      <c r="A156" s="586" t="s">
        <v>332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74">
        <f>K91</f>
        <v>6.177699916000001</v>
      </c>
      <c r="L156" s="349"/>
      <c r="M156" s="349"/>
      <c r="N156" s="349"/>
      <c r="O156" s="349"/>
      <c r="P156" s="574">
        <f>P91</f>
        <v>16.865366795999996</v>
      </c>
      <c r="Q156" s="61"/>
    </row>
    <row r="157" spans="1:17" ht="24.75" customHeight="1">
      <c r="A157" s="586" t="s">
        <v>331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574">
        <f>K147</f>
        <v>-2.8546</v>
      </c>
      <c r="L157" s="349"/>
      <c r="M157" s="349"/>
      <c r="N157" s="349"/>
      <c r="O157" s="349"/>
      <c r="P157" s="574">
        <f>P147</f>
        <v>-0.382</v>
      </c>
      <c r="Q157" s="61"/>
    </row>
    <row r="158" spans="1:17" ht="24.75" customHeight="1">
      <c r="A158" s="586" t="s">
        <v>333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574">
        <f>'ROHTAK ROAD'!K44</f>
        <v>1.1994</v>
      </c>
      <c r="L158" s="349"/>
      <c r="M158" s="349"/>
      <c r="N158" s="349"/>
      <c r="O158" s="349"/>
      <c r="P158" s="574">
        <f>'ROHTAK ROAD'!P44</f>
        <v>0.4102</v>
      </c>
      <c r="Q158" s="61"/>
    </row>
    <row r="159" spans="1:17" ht="24.75" customHeight="1">
      <c r="A159" s="586" t="s">
        <v>334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574">
        <f>-MES!K39</f>
        <v>-0.1148</v>
      </c>
      <c r="L159" s="349"/>
      <c r="M159" s="349"/>
      <c r="N159" s="349"/>
      <c r="O159" s="349"/>
      <c r="P159" s="574">
        <f>-MES!P39</f>
        <v>-0.2412</v>
      </c>
      <c r="Q159" s="61"/>
    </row>
    <row r="160" spans="1:17" ht="29.25" customHeight="1" thickBot="1">
      <c r="A160" s="588" t="s">
        <v>207</v>
      </c>
      <c r="B160" s="236"/>
      <c r="C160" s="237"/>
      <c r="D160" s="237"/>
      <c r="E160" s="237"/>
      <c r="F160" s="237"/>
      <c r="G160" s="237"/>
      <c r="H160" s="237"/>
      <c r="I160" s="237"/>
      <c r="J160" s="237"/>
      <c r="K160" s="589">
        <f>SUM(K156:K159)</f>
        <v>4.407699916000001</v>
      </c>
      <c r="L160" s="575"/>
      <c r="M160" s="575"/>
      <c r="N160" s="575"/>
      <c r="O160" s="575"/>
      <c r="P160" s="589">
        <f>SUM(P156:P159)</f>
        <v>16.652366795999995</v>
      </c>
      <c r="Q160" s="190"/>
    </row>
    <row r="165" ht="13.5" thickBot="1"/>
    <row r="166" spans="1:17" ht="12.75">
      <c r="A166" s="275"/>
      <c r="B166" s="276"/>
      <c r="C166" s="276"/>
      <c r="D166" s="276"/>
      <c r="E166" s="276"/>
      <c r="F166" s="276"/>
      <c r="G166" s="276"/>
      <c r="H166" s="59"/>
      <c r="I166" s="59"/>
      <c r="J166" s="59"/>
      <c r="K166" s="59"/>
      <c r="L166" s="59"/>
      <c r="M166" s="59"/>
      <c r="N166" s="59"/>
      <c r="O166" s="59"/>
      <c r="P166" s="59"/>
      <c r="Q166" s="60"/>
    </row>
    <row r="167" spans="1:17" ht="26.25">
      <c r="A167" s="578" t="s">
        <v>344</v>
      </c>
      <c r="B167" s="267"/>
      <c r="C167" s="267"/>
      <c r="D167" s="267"/>
      <c r="E167" s="267"/>
      <c r="F167" s="267"/>
      <c r="G167" s="267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12.75">
      <c r="A168" s="277"/>
      <c r="B168" s="267"/>
      <c r="C168" s="267"/>
      <c r="D168" s="267"/>
      <c r="E168" s="267"/>
      <c r="F168" s="267"/>
      <c r="G168" s="267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15.75">
      <c r="A169" s="278"/>
      <c r="B169" s="279"/>
      <c r="C169" s="279"/>
      <c r="D169" s="279"/>
      <c r="E169" s="279"/>
      <c r="F169" s="279"/>
      <c r="G169" s="279"/>
      <c r="H169" s="21"/>
      <c r="I169" s="21"/>
      <c r="J169" s="21"/>
      <c r="K169" s="321" t="s">
        <v>356</v>
      </c>
      <c r="L169" s="21"/>
      <c r="M169" s="21"/>
      <c r="N169" s="21"/>
      <c r="O169" s="21"/>
      <c r="P169" s="321" t="s">
        <v>357</v>
      </c>
      <c r="Q169" s="61"/>
    </row>
    <row r="170" spans="1:17" ht="12.75">
      <c r="A170" s="280"/>
      <c r="B170" s="163"/>
      <c r="C170" s="163"/>
      <c r="D170" s="163"/>
      <c r="E170" s="163"/>
      <c r="F170" s="163"/>
      <c r="G170" s="163"/>
      <c r="H170" s="21"/>
      <c r="I170" s="21"/>
      <c r="J170" s="21"/>
      <c r="K170" s="21"/>
      <c r="L170" s="21"/>
      <c r="M170" s="21"/>
      <c r="N170" s="21"/>
      <c r="O170" s="21"/>
      <c r="P170" s="21"/>
      <c r="Q170" s="61"/>
    </row>
    <row r="171" spans="1:17" ht="12.75">
      <c r="A171" s="280"/>
      <c r="B171" s="163"/>
      <c r="C171" s="163"/>
      <c r="D171" s="163"/>
      <c r="E171" s="163"/>
      <c r="F171" s="163"/>
      <c r="G171" s="163"/>
      <c r="H171" s="21"/>
      <c r="I171" s="21"/>
      <c r="J171" s="21"/>
      <c r="K171" s="21"/>
      <c r="L171" s="21"/>
      <c r="M171" s="21"/>
      <c r="N171" s="21"/>
      <c r="O171" s="21"/>
      <c r="P171" s="21"/>
      <c r="Q171" s="61"/>
    </row>
    <row r="172" spans="1:17" ht="23.25">
      <c r="A172" s="576" t="s">
        <v>347</v>
      </c>
      <c r="B172" s="268"/>
      <c r="C172" s="268"/>
      <c r="D172" s="269"/>
      <c r="E172" s="269"/>
      <c r="F172" s="270"/>
      <c r="G172" s="269"/>
      <c r="H172" s="21"/>
      <c r="I172" s="21"/>
      <c r="J172" s="21"/>
      <c r="K172" s="581">
        <f>K160</f>
        <v>4.407699916000001</v>
      </c>
      <c r="L172" s="579" t="s">
        <v>345</v>
      </c>
      <c r="M172" s="527"/>
      <c r="N172" s="527"/>
      <c r="O172" s="527"/>
      <c r="P172" s="581">
        <f>P160</f>
        <v>16.652366795999995</v>
      </c>
      <c r="Q172" s="583" t="s">
        <v>345</v>
      </c>
    </row>
    <row r="173" spans="1:17" ht="23.25">
      <c r="A173" s="285"/>
      <c r="B173" s="271"/>
      <c r="C173" s="271"/>
      <c r="D173" s="267"/>
      <c r="E173" s="267"/>
      <c r="F173" s="272"/>
      <c r="G173" s="267"/>
      <c r="H173" s="21"/>
      <c r="I173" s="21"/>
      <c r="J173" s="21"/>
      <c r="K173" s="527"/>
      <c r="L173" s="580"/>
      <c r="M173" s="527"/>
      <c r="N173" s="527"/>
      <c r="O173" s="527"/>
      <c r="P173" s="527"/>
      <c r="Q173" s="584"/>
    </row>
    <row r="174" spans="1:17" ht="23.25">
      <c r="A174" s="577" t="s">
        <v>346</v>
      </c>
      <c r="B174" s="273"/>
      <c r="C174" s="53"/>
      <c r="D174" s="267"/>
      <c r="E174" s="267"/>
      <c r="F174" s="274"/>
      <c r="G174" s="269"/>
      <c r="H174" s="21"/>
      <c r="I174" s="21"/>
      <c r="J174" s="21"/>
      <c r="K174" s="527">
        <f>-'STEPPED UP GENCO'!K46</f>
        <v>0.197421194</v>
      </c>
      <c r="L174" s="579" t="s">
        <v>345</v>
      </c>
      <c r="M174" s="527"/>
      <c r="N174" s="527"/>
      <c r="O174" s="527"/>
      <c r="P174" s="581">
        <f>-'STEPPED UP GENCO'!P46</f>
        <v>1.8748495189999994</v>
      </c>
      <c r="Q174" s="583" t="s">
        <v>345</v>
      </c>
    </row>
    <row r="175" spans="1:17" ht="15">
      <c r="A175" s="28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66"/>
      <c r="M175" s="21"/>
      <c r="N175" s="21"/>
      <c r="O175" s="21"/>
      <c r="P175" s="21"/>
      <c r="Q175" s="585"/>
    </row>
    <row r="176" spans="1:17" ht="15">
      <c r="A176" s="28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66"/>
      <c r="M176" s="21"/>
      <c r="N176" s="21"/>
      <c r="O176" s="21"/>
      <c r="P176" s="21"/>
      <c r="Q176" s="585"/>
    </row>
    <row r="177" spans="1:17" ht="15">
      <c r="A177" s="28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66"/>
      <c r="M177" s="21"/>
      <c r="N177" s="21"/>
      <c r="O177" s="21"/>
      <c r="P177" s="21"/>
      <c r="Q177" s="585"/>
    </row>
    <row r="178" spans="1:17" ht="23.25">
      <c r="A178" s="281"/>
      <c r="B178" s="21"/>
      <c r="C178" s="21"/>
      <c r="D178" s="21"/>
      <c r="E178" s="21"/>
      <c r="F178" s="21"/>
      <c r="G178" s="21"/>
      <c r="H178" s="268"/>
      <c r="I178" s="268"/>
      <c r="J178" s="287" t="s">
        <v>348</v>
      </c>
      <c r="K178" s="582">
        <f>SUM(K172:K177)</f>
        <v>4.605121110000002</v>
      </c>
      <c r="L178" s="287" t="s">
        <v>345</v>
      </c>
      <c r="M178" s="527"/>
      <c r="N178" s="527"/>
      <c r="O178" s="527"/>
      <c r="P178" s="582">
        <f>SUM(P172:P177)</f>
        <v>18.527216314999993</v>
      </c>
      <c r="Q178" s="287" t="s">
        <v>345</v>
      </c>
    </row>
    <row r="179" spans="1:17" ht="13.5" thickBot="1">
      <c r="A179" s="28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1" r:id="rId1"/>
  <rowBreaks count="3" manualBreakCount="3">
    <brk id="47" max="255" man="1"/>
    <brk id="92" min="1" max="16" man="1"/>
    <brk id="14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55" zoomScaleNormal="70" zoomScaleSheetLayoutView="55" zoomScalePageLayoutView="50" workbookViewId="0" topLeftCell="A1">
      <selection activeCell="Q30" sqref="Q30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253</v>
      </c>
      <c r="Q1" s="223" t="str">
        <f>NDPL!Q1</f>
        <v>DECEMBER-2011</v>
      </c>
    </row>
    <row r="2" ht="18.75" customHeight="1">
      <c r="A2" s="99" t="s">
        <v>254</v>
      </c>
    </row>
    <row r="3" ht="23.25">
      <c r="A3" s="228" t="s">
        <v>227</v>
      </c>
    </row>
    <row r="4" spans="1:16" ht="24" thickBot="1">
      <c r="A4" s="544" t="s">
        <v>228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01/01/12</v>
      </c>
      <c r="H5" s="41" t="str">
        <f>NDPL!H5</f>
        <v>INTIAL READING 01/12/11</v>
      </c>
      <c r="I5" s="41" t="s">
        <v>4</v>
      </c>
      <c r="J5" s="41" t="s">
        <v>5</v>
      </c>
      <c r="K5" s="41" t="s">
        <v>6</v>
      </c>
      <c r="L5" s="43" t="str">
        <f>NDPL!G5</f>
        <v>FINAL READING 01/01/12</v>
      </c>
      <c r="M5" s="41" t="str">
        <f>NDPL!H5</f>
        <v>INTIAL READING 01/12/11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18" customHeight="1" thickTop="1">
      <c r="A7" s="191"/>
      <c r="B7" s="192" t="s">
        <v>209</v>
      </c>
      <c r="C7" s="193"/>
      <c r="D7" s="193"/>
      <c r="E7" s="193"/>
      <c r="F7" s="193"/>
      <c r="G7" s="73"/>
      <c r="H7" s="74"/>
      <c r="I7" s="644"/>
      <c r="J7" s="644"/>
      <c r="K7" s="644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114</v>
      </c>
      <c r="C8" s="196"/>
      <c r="D8" s="197"/>
      <c r="E8" s="198"/>
      <c r="F8" s="199"/>
      <c r="G8" s="79"/>
      <c r="H8" s="80"/>
      <c r="I8" s="645"/>
      <c r="J8" s="645"/>
      <c r="K8" s="645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115</v>
      </c>
      <c r="C9" s="196">
        <v>4865136</v>
      </c>
      <c r="D9" s="200" t="s">
        <v>13</v>
      </c>
      <c r="E9" s="316" t="s">
        <v>363</v>
      </c>
      <c r="F9" s="201">
        <v>200</v>
      </c>
      <c r="G9" s="711">
        <v>20451</v>
      </c>
      <c r="H9" s="712">
        <v>19184</v>
      </c>
      <c r="I9" s="645">
        <f>G9-H9</f>
        <v>1267</v>
      </c>
      <c r="J9" s="645">
        <f aca="true" t="shared" si="0" ref="J9:J52">$F9*I9</f>
        <v>253400</v>
      </c>
      <c r="K9" s="645">
        <f aca="true" t="shared" si="1" ref="K9:K52">J9/1000000</f>
        <v>0.2534</v>
      </c>
      <c r="L9" s="711">
        <v>62321</v>
      </c>
      <c r="M9" s="712">
        <v>62309</v>
      </c>
      <c r="N9" s="645">
        <f>L9-M9</f>
        <v>12</v>
      </c>
      <c r="O9" s="645">
        <f aca="true" t="shared" si="2" ref="O9:O52">$F9*N9</f>
        <v>2400</v>
      </c>
      <c r="P9" s="645">
        <f aca="true" t="shared" si="3" ref="P9:P52">O9/1000000</f>
        <v>0.0024</v>
      </c>
      <c r="Q9" s="597"/>
    </row>
    <row r="10" spans="1:17" ht="18" customHeight="1">
      <c r="A10" s="194">
        <v>2</v>
      </c>
      <c r="B10" s="195" t="s">
        <v>116</v>
      </c>
      <c r="C10" s="196">
        <v>4865137</v>
      </c>
      <c r="D10" s="200" t="s">
        <v>13</v>
      </c>
      <c r="E10" s="316" t="s">
        <v>363</v>
      </c>
      <c r="F10" s="201">
        <v>100</v>
      </c>
      <c r="G10" s="452">
        <v>26326</v>
      </c>
      <c r="H10" s="453">
        <v>23609</v>
      </c>
      <c r="I10" s="645">
        <f aca="true" t="shared" si="4" ref="I10:I52">G10-H10</f>
        <v>2717</v>
      </c>
      <c r="J10" s="645">
        <f t="shared" si="0"/>
        <v>271700</v>
      </c>
      <c r="K10" s="645">
        <f t="shared" si="1"/>
        <v>0.2717</v>
      </c>
      <c r="L10" s="452">
        <v>121106</v>
      </c>
      <c r="M10" s="453">
        <v>121060</v>
      </c>
      <c r="N10" s="633">
        <f aca="true" t="shared" si="5" ref="N10:N52">L10-M10</f>
        <v>46</v>
      </c>
      <c r="O10" s="633">
        <f t="shared" si="2"/>
        <v>4600</v>
      </c>
      <c r="P10" s="633">
        <f t="shared" si="3"/>
        <v>0.0046</v>
      </c>
      <c r="Q10" s="184"/>
    </row>
    <row r="11" spans="1:17" ht="18">
      <c r="A11" s="194">
        <v>3</v>
      </c>
      <c r="B11" s="195" t="s">
        <v>117</v>
      </c>
      <c r="C11" s="196">
        <v>4865138</v>
      </c>
      <c r="D11" s="200" t="s">
        <v>13</v>
      </c>
      <c r="E11" s="316" t="s">
        <v>363</v>
      </c>
      <c r="F11" s="201">
        <v>200</v>
      </c>
      <c r="G11" s="726">
        <v>990875</v>
      </c>
      <c r="H11" s="727">
        <v>991807</v>
      </c>
      <c r="I11" s="646">
        <f t="shared" si="4"/>
        <v>-932</v>
      </c>
      <c r="J11" s="646">
        <f t="shared" si="0"/>
        <v>-186400</v>
      </c>
      <c r="K11" s="646">
        <f t="shared" si="1"/>
        <v>-0.1864</v>
      </c>
      <c r="L11" s="726">
        <v>4238</v>
      </c>
      <c r="M11" s="727">
        <v>4243</v>
      </c>
      <c r="N11" s="646">
        <f t="shared" si="5"/>
        <v>-5</v>
      </c>
      <c r="O11" s="646">
        <f t="shared" si="2"/>
        <v>-1000</v>
      </c>
      <c r="P11" s="646">
        <f t="shared" si="3"/>
        <v>-0.001</v>
      </c>
      <c r="Q11" s="722"/>
    </row>
    <row r="12" spans="1:17" ht="18" customHeight="1">
      <c r="A12" s="194">
        <v>4</v>
      </c>
      <c r="B12" s="195" t="s">
        <v>118</v>
      </c>
      <c r="C12" s="196">
        <v>4865139</v>
      </c>
      <c r="D12" s="200" t="s">
        <v>13</v>
      </c>
      <c r="E12" s="316" t="s">
        <v>363</v>
      </c>
      <c r="F12" s="201">
        <v>100</v>
      </c>
      <c r="G12" s="452">
        <v>38971</v>
      </c>
      <c r="H12" s="453">
        <v>35172</v>
      </c>
      <c r="I12" s="645">
        <f t="shared" si="4"/>
        <v>3799</v>
      </c>
      <c r="J12" s="645">
        <f t="shared" si="0"/>
        <v>379900</v>
      </c>
      <c r="K12" s="645">
        <f t="shared" si="1"/>
        <v>0.3799</v>
      </c>
      <c r="L12" s="452">
        <v>80095</v>
      </c>
      <c r="M12" s="453">
        <v>80036</v>
      </c>
      <c r="N12" s="633">
        <f t="shared" si="5"/>
        <v>59</v>
      </c>
      <c r="O12" s="633">
        <f t="shared" si="2"/>
        <v>5900</v>
      </c>
      <c r="P12" s="633">
        <f t="shared" si="3"/>
        <v>0.0059</v>
      </c>
      <c r="Q12" s="184"/>
    </row>
    <row r="13" spans="1:17" ht="18" customHeight="1">
      <c r="A13" s="194">
        <v>5</v>
      </c>
      <c r="B13" s="195" t="s">
        <v>119</v>
      </c>
      <c r="C13" s="196">
        <v>4864948</v>
      </c>
      <c r="D13" s="200" t="s">
        <v>13</v>
      </c>
      <c r="E13" s="316" t="s">
        <v>363</v>
      </c>
      <c r="F13" s="201">
        <v>1000</v>
      </c>
      <c r="G13" s="452">
        <v>63631</v>
      </c>
      <c r="H13" s="453">
        <v>63548</v>
      </c>
      <c r="I13" s="645">
        <f t="shared" si="4"/>
        <v>83</v>
      </c>
      <c r="J13" s="645">
        <f t="shared" si="0"/>
        <v>83000</v>
      </c>
      <c r="K13" s="645">
        <f t="shared" si="1"/>
        <v>0.083</v>
      </c>
      <c r="L13" s="452">
        <v>232</v>
      </c>
      <c r="M13" s="453">
        <v>232</v>
      </c>
      <c r="N13" s="633">
        <f t="shared" si="5"/>
        <v>0</v>
      </c>
      <c r="O13" s="633">
        <f t="shared" si="2"/>
        <v>0</v>
      </c>
      <c r="P13" s="633">
        <f t="shared" si="3"/>
        <v>0</v>
      </c>
      <c r="Q13" s="184"/>
    </row>
    <row r="14" spans="1:17" ht="18" customHeight="1">
      <c r="A14" s="194">
        <v>6</v>
      </c>
      <c r="B14" s="195" t="s">
        <v>393</v>
      </c>
      <c r="C14" s="196">
        <v>4864949</v>
      </c>
      <c r="D14" s="200" t="s">
        <v>13</v>
      </c>
      <c r="E14" s="316" t="s">
        <v>363</v>
      </c>
      <c r="F14" s="201">
        <v>1000</v>
      </c>
      <c r="G14" s="452">
        <v>2788</v>
      </c>
      <c r="H14" s="453">
        <v>1240</v>
      </c>
      <c r="I14" s="645">
        <f>G14-H14</f>
        <v>1548</v>
      </c>
      <c r="J14" s="645">
        <f t="shared" si="0"/>
        <v>1548000</v>
      </c>
      <c r="K14" s="645">
        <f t="shared" si="1"/>
        <v>1.548</v>
      </c>
      <c r="L14" s="452">
        <v>53</v>
      </c>
      <c r="M14" s="453">
        <v>53</v>
      </c>
      <c r="N14" s="633">
        <f>L14-M14</f>
        <v>0</v>
      </c>
      <c r="O14" s="633">
        <f t="shared" si="2"/>
        <v>0</v>
      </c>
      <c r="P14" s="633">
        <f t="shared" si="3"/>
        <v>0</v>
      </c>
      <c r="Q14" s="598"/>
    </row>
    <row r="15" spans="1:17" ht="18" customHeight="1">
      <c r="A15" s="194">
        <v>7</v>
      </c>
      <c r="B15" s="497" t="s">
        <v>379</v>
      </c>
      <c r="C15" s="502">
        <v>5128434</v>
      </c>
      <c r="D15" s="200" t="s">
        <v>13</v>
      </c>
      <c r="E15" s="316" t="s">
        <v>363</v>
      </c>
      <c r="F15" s="511">
        <v>800</v>
      </c>
      <c r="G15" s="452">
        <v>997668</v>
      </c>
      <c r="H15" s="453">
        <v>998552</v>
      </c>
      <c r="I15" s="645">
        <f>G15-H15</f>
        <v>-884</v>
      </c>
      <c r="J15" s="645">
        <f t="shared" si="0"/>
        <v>-707200</v>
      </c>
      <c r="K15" s="645">
        <f t="shared" si="1"/>
        <v>-0.7072</v>
      </c>
      <c r="L15" s="452">
        <v>998652</v>
      </c>
      <c r="M15" s="453">
        <v>998661</v>
      </c>
      <c r="N15" s="633">
        <f>L15-M15</f>
        <v>-9</v>
      </c>
      <c r="O15" s="633">
        <f t="shared" si="2"/>
        <v>-7200</v>
      </c>
      <c r="P15" s="633">
        <f t="shared" si="3"/>
        <v>-0.0072</v>
      </c>
      <c r="Q15" s="184"/>
    </row>
    <row r="16" spans="1:17" ht="18" customHeight="1">
      <c r="A16" s="194"/>
      <c r="B16" s="202" t="s">
        <v>401</v>
      </c>
      <c r="C16" s="196"/>
      <c r="D16" s="200"/>
      <c r="E16" s="316"/>
      <c r="F16" s="201"/>
      <c r="G16" s="133"/>
      <c r="H16" s="546"/>
      <c r="I16" s="646"/>
      <c r="J16" s="646"/>
      <c r="K16" s="646"/>
      <c r="L16" s="549"/>
      <c r="M16" s="81"/>
      <c r="N16" s="633"/>
      <c r="O16" s="633"/>
      <c r="P16" s="633"/>
      <c r="Q16" s="184"/>
    </row>
    <row r="17" spans="1:17" ht="18" customHeight="1">
      <c r="A17" s="194">
        <v>8</v>
      </c>
      <c r="B17" s="195" t="s">
        <v>210</v>
      </c>
      <c r="C17" s="196">
        <v>4865124</v>
      </c>
      <c r="D17" s="197" t="s">
        <v>13</v>
      </c>
      <c r="E17" s="316" t="s">
        <v>363</v>
      </c>
      <c r="F17" s="201">
        <v>100</v>
      </c>
      <c r="G17" s="452">
        <v>998329</v>
      </c>
      <c r="H17" s="453">
        <v>998306</v>
      </c>
      <c r="I17" s="646">
        <f>G17-H17</f>
        <v>23</v>
      </c>
      <c r="J17" s="646">
        <f t="shared" si="0"/>
        <v>2300</v>
      </c>
      <c r="K17" s="646">
        <f t="shared" si="1"/>
        <v>0.0023</v>
      </c>
      <c r="L17" s="452">
        <v>282066</v>
      </c>
      <c r="M17" s="453">
        <v>280365</v>
      </c>
      <c r="N17" s="633">
        <f>L17-M17</f>
        <v>1701</v>
      </c>
      <c r="O17" s="633">
        <f t="shared" si="2"/>
        <v>170100</v>
      </c>
      <c r="P17" s="633">
        <f t="shared" si="3"/>
        <v>0.1701</v>
      </c>
      <c r="Q17" s="184"/>
    </row>
    <row r="18" spans="1:17" ht="18" customHeight="1">
      <c r="A18" s="194">
        <v>9</v>
      </c>
      <c r="B18" s="195" t="s">
        <v>211</v>
      </c>
      <c r="C18" s="196">
        <v>4865125</v>
      </c>
      <c r="D18" s="200" t="s">
        <v>13</v>
      </c>
      <c r="E18" s="316" t="s">
        <v>363</v>
      </c>
      <c r="F18" s="201">
        <v>100</v>
      </c>
      <c r="G18" s="452">
        <v>6830</v>
      </c>
      <c r="H18" s="453">
        <v>6759</v>
      </c>
      <c r="I18" s="646">
        <f t="shared" si="4"/>
        <v>71</v>
      </c>
      <c r="J18" s="646">
        <f t="shared" si="0"/>
        <v>7100</v>
      </c>
      <c r="K18" s="646">
        <f t="shared" si="1"/>
        <v>0.0071</v>
      </c>
      <c r="L18" s="452">
        <v>417390</v>
      </c>
      <c r="M18" s="453">
        <v>417119</v>
      </c>
      <c r="N18" s="633">
        <f t="shared" si="5"/>
        <v>271</v>
      </c>
      <c r="O18" s="633">
        <f t="shared" si="2"/>
        <v>27100</v>
      </c>
      <c r="P18" s="633">
        <f t="shared" si="3"/>
        <v>0.0271</v>
      </c>
      <c r="Q18" s="184"/>
    </row>
    <row r="19" spans="1:17" ht="18" customHeight="1">
      <c r="A19" s="194">
        <v>10</v>
      </c>
      <c r="B19" s="198" t="s">
        <v>212</v>
      </c>
      <c r="C19" s="196">
        <v>4865126</v>
      </c>
      <c r="D19" s="200" t="s">
        <v>13</v>
      </c>
      <c r="E19" s="316" t="s">
        <v>363</v>
      </c>
      <c r="F19" s="201">
        <v>100</v>
      </c>
      <c r="G19" s="452">
        <v>10816</v>
      </c>
      <c r="H19" s="453">
        <v>10749</v>
      </c>
      <c r="I19" s="646">
        <f t="shared" si="4"/>
        <v>67</v>
      </c>
      <c r="J19" s="646">
        <f t="shared" si="0"/>
        <v>6700</v>
      </c>
      <c r="K19" s="646">
        <f t="shared" si="1"/>
        <v>0.0067</v>
      </c>
      <c r="L19" s="452">
        <v>203431</v>
      </c>
      <c r="M19" s="453">
        <v>201179</v>
      </c>
      <c r="N19" s="633">
        <f t="shared" si="5"/>
        <v>2252</v>
      </c>
      <c r="O19" s="633">
        <f t="shared" si="2"/>
        <v>225200</v>
      </c>
      <c r="P19" s="633">
        <f t="shared" si="3"/>
        <v>0.2252</v>
      </c>
      <c r="Q19" s="184"/>
    </row>
    <row r="20" spans="1:17" ht="18" customHeight="1">
      <c r="A20" s="194">
        <v>11</v>
      </c>
      <c r="B20" s="195" t="s">
        <v>213</v>
      </c>
      <c r="C20" s="196">
        <v>4865127</v>
      </c>
      <c r="D20" s="200" t="s">
        <v>13</v>
      </c>
      <c r="E20" s="316" t="s">
        <v>363</v>
      </c>
      <c r="F20" s="201">
        <v>100</v>
      </c>
      <c r="G20" s="452">
        <v>5273</v>
      </c>
      <c r="H20" s="453">
        <v>5267</v>
      </c>
      <c r="I20" s="646">
        <f t="shared" si="4"/>
        <v>6</v>
      </c>
      <c r="J20" s="646">
        <f t="shared" si="0"/>
        <v>600</v>
      </c>
      <c r="K20" s="646">
        <f t="shared" si="1"/>
        <v>0.0006</v>
      </c>
      <c r="L20" s="452">
        <v>301060</v>
      </c>
      <c r="M20" s="453">
        <v>300096</v>
      </c>
      <c r="N20" s="633">
        <f t="shared" si="5"/>
        <v>964</v>
      </c>
      <c r="O20" s="633">
        <f t="shared" si="2"/>
        <v>96400</v>
      </c>
      <c r="P20" s="633">
        <f t="shared" si="3"/>
        <v>0.0964</v>
      </c>
      <c r="Q20" s="184"/>
    </row>
    <row r="21" spans="1:17" ht="18" customHeight="1">
      <c r="A21" s="194">
        <v>12</v>
      </c>
      <c r="B21" s="195" t="s">
        <v>214</v>
      </c>
      <c r="C21" s="196">
        <v>4865128</v>
      </c>
      <c r="D21" s="200" t="s">
        <v>13</v>
      </c>
      <c r="E21" s="316" t="s">
        <v>363</v>
      </c>
      <c r="F21" s="201">
        <v>100</v>
      </c>
      <c r="G21" s="452">
        <v>998755</v>
      </c>
      <c r="H21" s="453">
        <v>998794</v>
      </c>
      <c r="I21" s="646">
        <f t="shared" si="4"/>
        <v>-39</v>
      </c>
      <c r="J21" s="646">
        <f t="shared" si="0"/>
        <v>-3900</v>
      </c>
      <c r="K21" s="646">
        <f t="shared" si="1"/>
        <v>-0.0039</v>
      </c>
      <c r="L21" s="452">
        <v>229086</v>
      </c>
      <c r="M21" s="453">
        <v>227903</v>
      </c>
      <c r="N21" s="633">
        <f t="shared" si="5"/>
        <v>1183</v>
      </c>
      <c r="O21" s="633">
        <f t="shared" si="2"/>
        <v>118300</v>
      </c>
      <c r="P21" s="633">
        <f t="shared" si="3"/>
        <v>0.1183</v>
      </c>
      <c r="Q21" s="184"/>
    </row>
    <row r="22" spans="1:17" ht="18" customHeight="1">
      <c r="A22" s="194">
        <v>13</v>
      </c>
      <c r="B22" s="195" t="s">
        <v>215</v>
      </c>
      <c r="C22" s="196">
        <v>4865129</v>
      </c>
      <c r="D22" s="197" t="s">
        <v>13</v>
      </c>
      <c r="E22" s="316" t="s">
        <v>363</v>
      </c>
      <c r="F22" s="201">
        <v>100</v>
      </c>
      <c r="G22" s="452">
        <v>999475</v>
      </c>
      <c r="H22" s="453">
        <v>999353</v>
      </c>
      <c r="I22" s="646">
        <f>G22-H22</f>
        <v>122</v>
      </c>
      <c r="J22" s="646">
        <f t="shared" si="0"/>
        <v>12200</v>
      </c>
      <c r="K22" s="646">
        <f t="shared" si="1"/>
        <v>0.0122</v>
      </c>
      <c r="L22" s="452">
        <v>126861</v>
      </c>
      <c r="M22" s="453">
        <v>126021</v>
      </c>
      <c r="N22" s="633">
        <f>L22-M22</f>
        <v>840</v>
      </c>
      <c r="O22" s="633">
        <f t="shared" si="2"/>
        <v>84000</v>
      </c>
      <c r="P22" s="633">
        <f t="shared" si="3"/>
        <v>0.084</v>
      </c>
      <c r="Q22" s="184"/>
    </row>
    <row r="23" spans="1:17" ht="18" customHeight="1">
      <c r="A23" s="194">
        <v>14</v>
      </c>
      <c r="B23" s="195" t="s">
        <v>216</v>
      </c>
      <c r="C23" s="196">
        <v>4865130</v>
      </c>
      <c r="D23" s="200" t="s">
        <v>13</v>
      </c>
      <c r="E23" s="316" t="s">
        <v>363</v>
      </c>
      <c r="F23" s="201">
        <v>100</v>
      </c>
      <c r="G23" s="452">
        <v>12448</v>
      </c>
      <c r="H23" s="453">
        <v>12150</v>
      </c>
      <c r="I23" s="646">
        <f t="shared" si="4"/>
        <v>298</v>
      </c>
      <c r="J23" s="646">
        <f t="shared" si="0"/>
        <v>29800</v>
      </c>
      <c r="K23" s="646">
        <f t="shared" si="1"/>
        <v>0.0298</v>
      </c>
      <c r="L23" s="452">
        <v>187140</v>
      </c>
      <c r="M23" s="453">
        <v>184121</v>
      </c>
      <c r="N23" s="633">
        <f t="shared" si="5"/>
        <v>3019</v>
      </c>
      <c r="O23" s="633">
        <f t="shared" si="2"/>
        <v>301900</v>
      </c>
      <c r="P23" s="633">
        <f t="shared" si="3"/>
        <v>0.3019</v>
      </c>
      <c r="Q23" s="184"/>
    </row>
    <row r="24" spans="1:17" ht="18" customHeight="1">
      <c r="A24" s="194">
        <v>15</v>
      </c>
      <c r="B24" s="195" t="s">
        <v>217</v>
      </c>
      <c r="C24" s="196">
        <v>4865131</v>
      </c>
      <c r="D24" s="200" t="s">
        <v>13</v>
      </c>
      <c r="E24" s="316" t="s">
        <v>363</v>
      </c>
      <c r="F24" s="201">
        <v>100</v>
      </c>
      <c r="G24" s="452">
        <v>12620</v>
      </c>
      <c r="H24" s="453">
        <v>12330</v>
      </c>
      <c r="I24" s="646">
        <f t="shared" si="4"/>
        <v>290</v>
      </c>
      <c r="J24" s="646">
        <f t="shared" si="0"/>
        <v>29000</v>
      </c>
      <c r="K24" s="646">
        <f t="shared" si="1"/>
        <v>0.029</v>
      </c>
      <c r="L24" s="452">
        <v>225617</v>
      </c>
      <c r="M24" s="453">
        <v>224349</v>
      </c>
      <c r="N24" s="633">
        <f t="shared" si="5"/>
        <v>1268</v>
      </c>
      <c r="O24" s="633">
        <f t="shared" si="2"/>
        <v>126800</v>
      </c>
      <c r="P24" s="633">
        <f t="shared" si="3"/>
        <v>0.1268</v>
      </c>
      <c r="Q24" s="184"/>
    </row>
    <row r="25" spans="1:17" ht="18" customHeight="1">
      <c r="A25" s="194"/>
      <c r="B25" s="203" t="s">
        <v>218</v>
      </c>
      <c r="C25" s="196"/>
      <c r="D25" s="200"/>
      <c r="E25" s="316"/>
      <c r="F25" s="201"/>
      <c r="G25" s="133"/>
      <c r="H25" s="546"/>
      <c r="I25" s="646"/>
      <c r="J25" s="646"/>
      <c r="K25" s="646"/>
      <c r="L25" s="549"/>
      <c r="M25" s="81"/>
      <c r="N25" s="633"/>
      <c r="O25" s="633"/>
      <c r="P25" s="633"/>
      <c r="Q25" s="184"/>
    </row>
    <row r="26" spans="1:17" ht="18" customHeight="1">
      <c r="A26" s="194">
        <v>16</v>
      </c>
      <c r="B26" s="195" t="s">
        <v>219</v>
      </c>
      <c r="C26" s="196">
        <v>4865037</v>
      </c>
      <c r="D26" s="200" t="s">
        <v>13</v>
      </c>
      <c r="E26" s="316" t="s">
        <v>363</v>
      </c>
      <c r="F26" s="201">
        <v>1100</v>
      </c>
      <c r="G26" s="452">
        <v>0</v>
      </c>
      <c r="H26" s="453">
        <v>0</v>
      </c>
      <c r="I26" s="646">
        <f t="shared" si="4"/>
        <v>0</v>
      </c>
      <c r="J26" s="646">
        <f t="shared" si="0"/>
        <v>0</v>
      </c>
      <c r="K26" s="646">
        <f t="shared" si="1"/>
        <v>0</v>
      </c>
      <c r="L26" s="452">
        <v>58049</v>
      </c>
      <c r="M26" s="453">
        <v>57899</v>
      </c>
      <c r="N26" s="633">
        <f t="shared" si="5"/>
        <v>150</v>
      </c>
      <c r="O26" s="633">
        <f t="shared" si="2"/>
        <v>165000</v>
      </c>
      <c r="P26" s="633">
        <f t="shared" si="3"/>
        <v>0.165</v>
      </c>
      <c r="Q26" s="184"/>
    </row>
    <row r="27" spans="1:17" ht="18" customHeight="1">
      <c r="A27" s="194">
        <v>17</v>
      </c>
      <c r="B27" s="195" t="s">
        <v>220</v>
      </c>
      <c r="C27" s="196">
        <v>4865038</v>
      </c>
      <c r="D27" s="200" t="s">
        <v>13</v>
      </c>
      <c r="E27" s="316" t="s">
        <v>363</v>
      </c>
      <c r="F27" s="201">
        <v>1000</v>
      </c>
      <c r="G27" s="452">
        <v>5205</v>
      </c>
      <c r="H27" s="453">
        <v>5214</v>
      </c>
      <c r="I27" s="646">
        <f t="shared" si="4"/>
        <v>-9</v>
      </c>
      <c r="J27" s="646">
        <f t="shared" si="0"/>
        <v>-9000</v>
      </c>
      <c r="K27" s="646">
        <f t="shared" si="1"/>
        <v>-0.009</v>
      </c>
      <c r="L27" s="452">
        <v>36429</v>
      </c>
      <c r="M27" s="453">
        <v>36417</v>
      </c>
      <c r="N27" s="633">
        <f t="shared" si="5"/>
        <v>12</v>
      </c>
      <c r="O27" s="633">
        <f t="shared" si="2"/>
        <v>12000</v>
      </c>
      <c r="P27" s="633">
        <f t="shared" si="3"/>
        <v>0.012</v>
      </c>
      <c r="Q27" s="184"/>
    </row>
    <row r="28" spans="1:17" ht="18" customHeight="1">
      <c r="A28" s="194">
        <v>18</v>
      </c>
      <c r="B28" s="195" t="s">
        <v>221</v>
      </c>
      <c r="C28" s="196">
        <v>4865039</v>
      </c>
      <c r="D28" s="200" t="s">
        <v>13</v>
      </c>
      <c r="E28" s="316" t="s">
        <v>363</v>
      </c>
      <c r="F28" s="201">
        <v>1100</v>
      </c>
      <c r="G28" s="452">
        <v>0</v>
      </c>
      <c r="H28" s="453">
        <v>0</v>
      </c>
      <c r="I28" s="646">
        <f t="shared" si="4"/>
        <v>0</v>
      </c>
      <c r="J28" s="646">
        <f t="shared" si="0"/>
        <v>0</v>
      </c>
      <c r="K28" s="646">
        <f t="shared" si="1"/>
        <v>0</v>
      </c>
      <c r="L28" s="452">
        <v>130618</v>
      </c>
      <c r="M28" s="453">
        <v>129169</v>
      </c>
      <c r="N28" s="633">
        <f t="shared" si="5"/>
        <v>1449</v>
      </c>
      <c r="O28" s="633">
        <f t="shared" si="2"/>
        <v>1593900</v>
      </c>
      <c r="P28" s="633">
        <f t="shared" si="3"/>
        <v>1.5939</v>
      </c>
      <c r="Q28" s="184"/>
    </row>
    <row r="29" spans="1:17" ht="18" customHeight="1">
      <c r="A29" s="194">
        <v>19</v>
      </c>
      <c r="B29" s="198" t="s">
        <v>222</v>
      </c>
      <c r="C29" s="196">
        <v>4865040</v>
      </c>
      <c r="D29" s="200" t="s">
        <v>13</v>
      </c>
      <c r="E29" s="316" t="s">
        <v>363</v>
      </c>
      <c r="F29" s="201">
        <v>1000</v>
      </c>
      <c r="G29" s="452">
        <v>8340</v>
      </c>
      <c r="H29" s="453">
        <v>8487</v>
      </c>
      <c r="I29" s="646">
        <f t="shared" si="4"/>
        <v>-147</v>
      </c>
      <c r="J29" s="646">
        <f t="shared" si="0"/>
        <v>-147000</v>
      </c>
      <c r="K29" s="646">
        <f t="shared" si="1"/>
        <v>-0.147</v>
      </c>
      <c r="L29" s="452">
        <v>48267</v>
      </c>
      <c r="M29" s="453">
        <v>48268</v>
      </c>
      <c r="N29" s="633">
        <f t="shared" si="5"/>
        <v>-1</v>
      </c>
      <c r="O29" s="633">
        <f t="shared" si="2"/>
        <v>-1000</v>
      </c>
      <c r="P29" s="633">
        <f t="shared" si="3"/>
        <v>-0.001</v>
      </c>
      <c r="Q29" s="184"/>
    </row>
    <row r="30" spans="1:17" ht="18" customHeight="1">
      <c r="A30" s="194"/>
      <c r="B30" s="203"/>
      <c r="C30" s="196"/>
      <c r="D30" s="200"/>
      <c r="E30" s="316"/>
      <c r="F30" s="201"/>
      <c r="G30" s="133"/>
      <c r="H30" s="81"/>
      <c r="I30" s="645"/>
      <c r="J30" s="645"/>
      <c r="K30" s="647">
        <f>SUM(K26:K29)</f>
        <v>-0.156</v>
      </c>
      <c r="L30" s="224"/>
      <c r="M30" s="81"/>
      <c r="N30" s="633"/>
      <c r="O30" s="633"/>
      <c r="P30" s="700">
        <f>SUM(P26:P29)</f>
        <v>1.7699000000000003</v>
      </c>
      <c r="Q30" s="184"/>
    </row>
    <row r="31" spans="1:17" ht="18" customHeight="1">
      <c r="A31" s="194"/>
      <c r="B31" s="202" t="s">
        <v>123</v>
      </c>
      <c r="C31" s="196"/>
      <c r="D31" s="197"/>
      <c r="E31" s="316"/>
      <c r="F31" s="201"/>
      <c r="G31" s="133"/>
      <c r="H31" s="81"/>
      <c r="I31" s="645"/>
      <c r="J31" s="645"/>
      <c r="K31" s="645"/>
      <c r="L31" s="224"/>
      <c r="M31" s="81"/>
      <c r="N31" s="633"/>
      <c r="O31" s="633"/>
      <c r="P31" s="633"/>
      <c r="Q31" s="184"/>
    </row>
    <row r="32" spans="1:17" ht="18" customHeight="1">
      <c r="A32" s="194">
        <v>20</v>
      </c>
      <c r="B32" s="195" t="s">
        <v>191</v>
      </c>
      <c r="C32" s="196">
        <v>4864845</v>
      </c>
      <c r="D32" s="200" t="s">
        <v>13</v>
      </c>
      <c r="E32" s="316" t="s">
        <v>363</v>
      </c>
      <c r="F32" s="201">
        <v>1000</v>
      </c>
      <c r="G32" s="452">
        <v>484</v>
      </c>
      <c r="H32" s="453">
        <v>474</v>
      </c>
      <c r="I32" s="645">
        <f>G32-H32</f>
        <v>10</v>
      </c>
      <c r="J32" s="645">
        <f t="shared" si="0"/>
        <v>10000</v>
      </c>
      <c r="K32" s="645">
        <f t="shared" si="1"/>
        <v>0.01</v>
      </c>
      <c r="L32" s="452">
        <v>72604</v>
      </c>
      <c r="M32" s="453">
        <v>72602</v>
      </c>
      <c r="N32" s="633">
        <f>L32-M32</f>
        <v>2</v>
      </c>
      <c r="O32" s="633">
        <f t="shared" si="2"/>
        <v>2000</v>
      </c>
      <c r="P32" s="633">
        <f t="shared" si="3"/>
        <v>0.002</v>
      </c>
      <c r="Q32" s="725"/>
    </row>
    <row r="33" spans="1:17" ht="18" customHeight="1">
      <c r="A33" s="194">
        <v>21</v>
      </c>
      <c r="B33" s="195" t="s">
        <v>192</v>
      </c>
      <c r="C33" s="196">
        <v>4864852</v>
      </c>
      <c r="D33" s="200" t="s">
        <v>13</v>
      </c>
      <c r="E33" s="316" t="s">
        <v>363</v>
      </c>
      <c r="F33" s="201">
        <v>1000</v>
      </c>
      <c r="G33" s="452">
        <v>5090</v>
      </c>
      <c r="H33" s="453">
        <v>4394</v>
      </c>
      <c r="I33" s="645">
        <f>G33-H33</f>
        <v>696</v>
      </c>
      <c r="J33" s="645">
        <f t="shared" si="0"/>
        <v>696000</v>
      </c>
      <c r="K33" s="645">
        <f t="shared" si="1"/>
        <v>0.696</v>
      </c>
      <c r="L33" s="452">
        <v>2117</v>
      </c>
      <c r="M33" s="453">
        <v>2117</v>
      </c>
      <c r="N33" s="633">
        <f>L33-M33</f>
        <v>0</v>
      </c>
      <c r="O33" s="633">
        <f t="shared" si="2"/>
        <v>0</v>
      </c>
      <c r="P33" s="633">
        <f t="shared" si="3"/>
        <v>0</v>
      </c>
      <c r="Q33" s="184"/>
    </row>
    <row r="34" spans="1:17" ht="18" customHeight="1">
      <c r="A34" s="194">
        <v>22</v>
      </c>
      <c r="B34" s="198" t="s">
        <v>193</v>
      </c>
      <c r="C34" s="196">
        <v>4865142</v>
      </c>
      <c r="D34" s="200" t="s">
        <v>13</v>
      </c>
      <c r="E34" s="316" t="s">
        <v>363</v>
      </c>
      <c r="F34" s="201">
        <v>100</v>
      </c>
      <c r="G34" s="452">
        <v>811429</v>
      </c>
      <c r="H34" s="453">
        <v>807007</v>
      </c>
      <c r="I34" s="645">
        <f>G34-H34</f>
        <v>4422</v>
      </c>
      <c r="J34" s="645">
        <f t="shared" si="0"/>
        <v>442200</v>
      </c>
      <c r="K34" s="645">
        <f t="shared" si="1"/>
        <v>0.4422</v>
      </c>
      <c r="L34" s="452">
        <v>46054</v>
      </c>
      <c r="M34" s="453">
        <v>46054</v>
      </c>
      <c r="N34" s="633">
        <f>L34-M34</f>
        <v>0</v>
      </c>
      <c r="O34" s="633">
        <f t="shared" si="2"/>
        <v>0</v>
      </c>
      <c r="P34" s="633">
        <f t="shared" si="3"/>
        <v>0</v>
      </c>
      <c r="Q34" s="184"/>
    </row>
    <row r="35" spans="1:17" ht="18" customHeight="1">
      <c r="A35" s="194"/>
      <c r="B35" s="203" t="s">
        <v>197</v>
      </c>
      <c r="C35" s="196"/>
      <c r="D35" s="200"/>
      <c r="E35" s="316"/>
      <c r="F35" s="201"/>
      <c r="G35" s="133"/>
      <c r="H35" s="81"/>
      <c r="I35" s="645"/>
      <c r="J35" s="645"/>
      <c r="K35" s="645"/>
      <c r="L35" s="224"/>
      <c r="M35" s="81"/>
      <c r="N35" s="633"/>
      <c r="O35" s="633"/>
      <c r="P35" s="633"/>
      <c r="Q35" s="184"/>
    </row>
    <row r="36" spans="1:17" ht="18" customHeight="1">
      <c r="A36" s="194">
        <v>23</v>
      </c>
      <c r="B36" s="195" t="s">
        <v>383</v>
      </c>
      <c r="C36" s="196">
        <v>4865103</v>
      </c>
      <c r="D36" s="200" t="s">
        <v>13</v>
      </c>
      <c r="E36" s="197" t="s">
        <v>14</v>
      </c>
      <c r="F36" s="201">
        <v>100</v>
      </c>
      <c r="G36" s="452">
        <v>28636</v>
      </c>
      <c r="H36" s="453">
        <v>24646</v>
      </c>
      <c r="I36" s="646">
        <f>G36-H36</f>
        <v>3990</v>
      </c>
      <c r="J36" s="646">
        <f>$F36*I36</f>
        <v>399000</v>
      </c>
      <c r="K36" s="646">
        <f>J36/1000000</f>
        <v>0.399</v>
      </c>
      <c r="L36" s="452">
        <v>12533</v>
      </c>
      <c r="M36" s="453">
        <v>12533</v>
      </c>
      <c r="N36" s="633">
        <f>L36-M36</f>
        <v>0</v>
      </c>
      <c r="O36" s="633">
        <f>$F36*N36</f>
        <v>0</v>
      </c>
      <c r="P36" s="633">
        <f>O36/1000000</f>
        <v>0</v>
      </c>
      <c r="Q36" s="573"/>
    </row>
    <row r="37" spans="1:17" ht="18" customHeight="1">
      <c r="A37" s="194">
        <v>24</v>
      </c>
      <c r="B37" s="195" t="s">
        <v>224</v>
      </c>
      <c r="C37" s="196">
        <v>4865132</v>
      </c>
      <c r="D37" s="200" t="s">
        <v>13</v>
      </c>
      <c r="E37" s="316" t="s">
        <v>363</v>
      </c>
      <c r="F37" s="201">
        <v>100</v>
      </c>
      <c r="G37" s="452">
        <v>28808</v>
      </c>
      <c r="H37" s="453">
        <v>27122</v>
      </c>
      <c r="I37" s="646">
        <f t="shared" si="4"/>
        <v>1686</v>
      </c>
      <c r="J37" s="646">
        <f t="shared" si="0"/>
        <v>168600</v>
      </c>
      <c r="K37" s="646">
        <f t="shared" si="1"/>
        <v>0.1686</v>
      </c>
      <c r="L37" s="452">
        <v>624296</v>
      </c>
      <c r="M37" s="453">
        <v>622633</v>
      </c>
      <c r="N37" s="633">
        <f t="shared" si="5"/>
        <v>1663</v>
      </c>
      <c r="O37" s="633">
        <f t="shared" si="2"/>
        <v>166300</v>
      </c>
      <c r="P37" s="633">
        <f t="shared" si="3"/>
        <v>0.1663</v>
      </c>
      <c r="Q37" s="184"/>
    </row>
    <row r="38" spans="1:17" ht="18" customHeight="1" thickBot="1">
      <c r="A38" s="194">
        <v>25</v>
      </c>
      <c r="B38" s="215" t="s">
        <v>225</v>
      </c>
      <c r="C38" s="207">
        <v>4864803</v>
      </c>
      <c r="D38" s="209" t="s">
        <v>13</v>
      </c>
      <c r="E38" s="206" t="s">
        <v>363</v>
      </c>
      <c r="F38" s="216">
        <v>100</v>
      </c>
      <c r="G38" s="457">
        <v>92694</v>
      </c>
      <c r="H38" s="458">
        <v>90396</v>
      </c>
      <c r="I38" s="648">
        <f>G38-H38</f>
        <v>2298</v>
      </c>
      <c r="J38" s="648">
        <f t="shared" si="0"/>
        <v>229800</v>
      </c>
      <c r="K38" s="648">
        <f t="shared" si="1"/>
        <v>0.2298</v>
      </c>
      <c r="L38" s="452">
        <v>230688</v>
      </c>
      <c r="M38" s="458">
        <v>230277</v>
      </c>
      <c r="N38" s="643">
        <f>L38-M38</f>
        <v>411</v>
      </c>
      <c r="O38" s="643">
        <f t="shared" si="2"/>
        <v>41100</v>
      </c>
      <c r="P38" s="676">
        <f t="shared" si="3"/>
        <v>0.0411</v>
      </c>
      <c r="Q38" s="185"/>
    </row>
    <row r="39" spans="1:17" ht="18" customHeight="1" thickTop="1">
      <c r="A39" s="193"/>
      <c r="B39" s="195"/>
      <c r="C39" s="196"/>
      <c r="D39" s="197"/>
      <c r="E39" s="316"/>
      <c r="F39" s="196"/>
      <c r="G39" s="196"/>
      <c r="H39" s="81"/>
      <c r="I39" s="81"/>
      <c r="J39" s="81"/>
      <c r="K39" s="81"/>
      <c r="L39" s="548"/>
      <c r="M39" s="81"/>
      <c r="N39" s="81"/>
      <c r="O39" s="81"/>
      <c r="P39" s="81"/>
      <c r="Q39" s="27"/>
    </row>
    <row r="40" spans="1:17" ht="21" customHeight="1" thickBot="1">
      <c r="A40" s="220"/>
      <c r="B40" s="557"/>
      <c r="C40" s="207"/>
      <c r="D40" s="209"/>
      <c r="E40" s="206"/>
      <c r="F40" s="207"/>
      <c r="G40" s="207"/>
      <c r="H40" s="91"/>
      <c r="I40" s="91"/>
      <c r="J40" s="91"/>
      <c r="K40" s="91"/>
      <c r="L40" s="91"/>
      <c r="M40" s="91"/>
      <c r="N40" s="91"/>
      <c r="O40" s="91"/>
      <c r="P40" s="91"/>
      <c r="Q40" s="223" t="str">
        <f>NDPL!Q1</f>
        <v>DECEMBER-2011</v>
      </c>
    </row>
    <row r="41" spans="1:17" ht="21.75" customHeight="1" thickTop="1">
      <c r="A41" s="191"/>
      <c r="B41" s="561" t="s">
        <v>365</v>
      </c>
      <c r="C41" s="196"/>
      <c r="D41" s="197"/>
      <c r="E41" s="316"/>
      <c r="F41" s="196"/>
      <c r="G41" s="562"/>
      <c r="H41" s="81"/>
      <c r="I41" s="81"/>
      <c r="J41" s="81"/>
      <c r="K41" s="81"/>
      <c r="L41" s="562"/>
      <c r="M41" s="81"/>
      <c r="N41" s="81"/>
      <c r="O41" s="81"/>
      <c r="P41" s="563"/>
      <c r="Q41" s="564"/>
    </row>
    <row r="42" spans="1:17" ht="18" customHeight="1">
      <c r="A42" s="194"/>
      <c r="B42" s="202" t="s">
        <v>200</v>
      </c>
      <c r="C42" s="196"/>
      <c r="D42" s="197"/>
      <c r="E42" s="316"/>
      <c r="F42" s="201"/>
      <c r="G42" s="133"/>
      <c r="H42" s="81"/>
      <c r="I42" s="81"/>
      <c r="J42" s="81"/>
      <c r="K42" s="81"/>
      <c r="L42" s="224"/>
      <c r="M42" s="81"/>
      <c r="N42" s="81"/>
      <c r="O42" s="81"/>
      <c r="P42" s="81"/>
      <c r="Q42" s="184"/>
    </row>
    <row r="43" spans="1:17" ht="25.5">
      <c r="A43" s="194">
        <v>26</v>
      </c>
      <c r="B43" s="204" t="s">
        <v>226</v>
      </c>
      <c r="C43" s="196">
        <v>4865133</v>
      </c>
      <c r="D43" s="200" t="s">
        <v>13</v>
      </c>
      <c r="E43" s="316" t="s">
        <v>363</v>
      </c>
      <c r="F43" s="201">
        <v>-100</v>
      </c>
      <c r="G43" s="452">
        <v>185827</v>
      </c>
      <c r="H43" s="453">
        <v>175277</v>
      </c>
      <c r="I43" s="633">
        <f t="shared" si="4"/>
        <v>10550</v>
      </c>
      <c r="J43" s="633">
        <f t="shared" si="0"/>
        <v>-1055000</v>
      </c>
      <c r="K43" s="633">
        <f t="shared" si="1"/>
        <v>-1.055</v>
      </c>
      <c r="L43" s="452">
        <v>36217</v>
      </c>
      <c r="M43" s="453">
        <v>36217</v>
      </c>
      <c r="N43" s="633">
        <f t="shared" si="5"/>
        <v>0</v>
      </c>
      <c r="O43" s="633">
        <f t="shared" si="2"/>
        <v>0</v>
      </c>
      <c r="P43" s="633">
        <f t="shared" si="3"/>
        <v>0</v>
      </c>
      <c r="Q43" s="184"/>
    </row>
    <row r="44" spans="1:17" ht="18" customHeight="1">
      <c r="A44" s="194"/>
      <c r="B44" s="202" t="s">
        <v>202</v>
      </c>
      <c r="C44" s="196"/>
      <c r="D44" s="200"/>
      <c r="E44" s="316"/>
      <c r="F44" s="201"/>
      <c r="G44" s="133"/>
      <c r="H44" s="81"/>
      <c r="I44" s="633"/>
      <c r="J44" s="633"/>
      <c r="K44" s="633"/>
      <c r="L44" s="224"/>
      <c r="M44" s="81"/>
      <c r="N44" s="633"/>
      <c r="O44" s="633"/>
      <c r="P44" s="633"/>
      <c r="Q44" s="184"/>
    </row>
    <row r="45" spans="1:17" ht="18" customHeight="1">
      <c r="A45" s="194">
        <v>27</v>
      </c>
      <c r="B45" s="195" t="s">
        <v>186</v>
      </c>
      <c r="C45" s="196">
        <v>4865076</v>
      </c>
      <c r="D45" s="200" t="s">
        <v>13</v>
      </c>
      <c r="E45" s="316" t="s">
        <v>363</v>
      </c>
      <c r="F45" s="201">
        <v>100</v>
      </c>
      <c r="G45" s="452">
        <v>865</v>
      </c>
      <c r="H45" s="453">
        <v>871</v>
      </c>
      <c r="I45" s="633">
        <f t="shared" si="4"/>
        <v>-6</v>
      </c>
      <c r="J45" s="633">
        <f t="shared" si="0"/>
        <v>-600</v>
      </c>
      <c r="K45" s="633">
        <f t="shared" si="1"/>
        <v>-0.0006</v>
      </c>
      <c r="L45" s="452">
        <v>12678</v>
      </c>
      <c r="M45" s="453">
        <v>12636</v>
      </c>
      <c r="N45" s="633">
        <f t="shared" si="5"/>
        <v>42</v>
      </c>
      <c r="O45" s="633">
        <f t="shared" si="2"/>
        <v>4200</v>
      </c>
      <c r="P45" s="633">
        <f t="shared" si="3"/>
        <v>0.0042</v>
      </c>
      <c r="Q45" s="184"/>
    </row>
    <row r="46" spans="1:17" ht="18" customHeight="1">
      <c r="A46" s="194">
        <v>28</v>
      </c>
      <c r="B46" s="198" t="s">
        <v>203</v>
      </c>
      <c r="C46" s="196">
        <v>4865077</v>
      </c>
      <c r="D46" s="200" t="s">
        <v>13</v>
      </c>
      <c r="E46" s="316" t="s">
        <v>363</v>
      </c>
      <c r="F46" s="201">
        <v>100</v>
      </c>
      <c r="G46" s="133"/>
      <c r="H46" s="81"/>
      <c r="I46" s="633">
        <f t="shared" si="4"/>
        <v>0</v>
      </c>
      <c r="J46" s="633">
        <f t="shared" si="0"/>
        <v>0</v>
      </c>
      <c r="K46" s="633">
        <f t="shared" si="1"/>
        <v>0</v>
      </c>
      <c r="L46" s="549"/>
      <c r="M46" s="81"/>
      <c r="N46" s="633">
        <f t="shared" si="5"/>
        <v>0</v>
      </c>
      <c r="O46" s="633">
        <f t="shared" si="2"/>
        <v>0</v>
      </c>
      <c r="P46" s="633">
        <f t="shared" si="3"/>
        <v>0</v>
      </c>
      <c r="Q46" s="184"/>
    </row>
    <row r="47" spans="1:17" ht="18" customHeight="1">
      <c r="A47" s="194"/>
      <c r="B47" s="202" t="s">
        <v>176</v>
      </c>
      <c r="C47" s="196"/>
      <c r="D47" s="200"/>
      <c r="E47" s="316"/>
      <c r="F47" s="201"/>
      <c r="G47" s="133"/>
      <c r="H47" s="81"/>
      <c r="I47" s="633"/>
      <c r="J47" s="633"/>
      <c r="K47" s="633"/>
      <c r="L47" s="224"/>
      <c r="M47" s="81"/>
      <c r="N47" s="633"/>
      <c r="O47" s="633"/>
      <c r="P47" s="633"/>
      <c r="Q47" s="184"/>
    </row>
    <row r="48" spans="1:17" ht="18" customHeight="1">
      <c r="A48" s="194">
        <v>29</v>
      </c>
      <c r="B48" s="195" t="s">
        <v>194</v>
      </c>
      <c r="C48" s="196">
        <v>4865093</v>
      </c>
      <c r="D48" s="200" t="s">
        <v>13</v>
      </c>
      <c r="E48" s="316" t="s">
        <v>363</v>
      </c>
      <c r="F48" s="201">
        <v>100</v>
      </c>
      <c r="G48" s="452">
        <v>23205</v>
      </c>
      <c r="H48" s="453">
        <v>21517</v>
      </c>
      <c r="I48" s="633">
        <f t="shared" si="4"/>
        <v>1688</v>
      </c>
      <c r="J48" s="633">
        <f t="shared" si="0"/>
        <v>168800</v>
      </c>
      <c r="K48" s="633">
        <f t="shared" si="1"/>
        <v>0.1688</v>
      </c>
      <c r="L48" s="452">
        <v>51164</v>
      </c>
      <c r="M48" s="453">
        <v>51164</v>
      </c>
      <c r="N48" s="633">
        <f t="shared" si="5"/>
        <v>0</v>
      </c>
      <c r="O48" s="633">
        <f t="shared" si="2"/>
        <v>0</v>
      </c>
      <c r="P48" s="633">
        <f t="shared" si="3"/>
        <v>0</v>
      </c>
      <c r="Q48" s="184"/>
    </row>
    <row r="49" spans="1:17" ht="19.5" customHeight="1">
      <c r="A49" s="194">
        <v>30</v>
      </c>
      <c r="B49" s="198" t="s">
        <v>195</v>
      </c>
      <c r="C49" s="196">
        <v>4865094</v>
      </c>
      <c r="D49" s="200" t="s">
        <v>13</v>
      </c>
      <c r="E49" s="316" t="s">
        <v>363</v>
      </c>
      <c r="F49" s="201">
        <v>100</v>
      </c>
      <c r="G49" s="452">
        <v>20815</v>
      </c>
      <c r="H49" s="453">
        <v>18530</v>
      </c>
      <c r="I49" s="633">
        <f>G49-H49</f>
        <v>2285</v>
      </c>
      <c r="J49" s="633">
        <f t="shared" si="0"/>
        <v>228500</v>
      </c>
      <c r="K49" s="633">
        <f t="shared" si="1"/>
        <v>0.2285</v>
      </c>
      <c r="L49" s="452">
        <v>52520</v>
      </c>
      <c r="M49" s="453">
        <v>52492</v>
      </c>
      <c r="N49" s="633">
        <f>L49-M49</f>
        <v>28</v>
      </c>
      <c r="O49" s="633">
        <f t="shared" si="2"/>
        <v>2800</v>
      </c>
      <c r="P49" s="633">
        <f t="shared" si="3"/>
        <v>0.0028</v>
      </c>
      <c r="Q49" s="184"/>
    </row>
    <row r="50" spans="1:17" ht="25.5">
      <c r="A50" s="194">
        <v>31</v>
      </c>
      <c r="B50" s="204" t="s">
        <v>223</v>
      </c>
      <c r="C50" s="196">
        <v>4865144</v>
      </c>
      <c r="D50" s="200" t="s">
        <v>13</v>
      </c>
      <c r="E50" s="316" t="s">
        <v>363</v>
      </c>
      <c r="F50" s="201">
        <v>200</v>
      </c>
      <c r="G50" s="711">
        <v>62945</v>
      </c>
      <c r="H50" s="712">
        <v>57618</v>
      </c>
      <c r="I50" s="645">
        <f t="shared" si="4"/>
        <v>5327</v>
      </c>
      <c r="J50" s="645">
        <f t="shared" si="0"/>
        <v>1065400</v>
      </c>
      <c r="K50" s="645">
        <f t="shared" si="1"/>
        <v>1.0654</v>
      </c>
      <c r="L50" s="711">
        <v>103509</v>
      </c>
      <c r="M50" s="712">
        <v>103507</v>
      </c>
      <c r="N50" s="645">
        <f t="shared" si="5"/>
        <v>2</v>
      </c>
      <c r="O50" s="645">
        <f t="shared" si="2"/>
        <v>400</v>
      </c>
      <c r="P50" s="645">
        <f t="shared" si="3"/>
        <v>0.0004</v>
      </c>
      <c r="Q50" s="713"/>
    </row>
    <row r="51" spans="1:17" ht="19.5" customHeight="1">
      <c r="A51" s="194"/>
      <c r="B51" s="202" t="s">
        <v>186</v>
      </c>
      <c r="C51" s="196"/>
      <c r="D51" s="200"/>
      <c r="E51" s="197"/>
      <c r="F51" s="201"/>
      <c r="G51" s="452"/>
      <c r="H51" s="453"/>
      <c r="I51" s="633"/>
      <c r="J51" s="633"/>
      <c r="K51" s="633"/>
      <c r="L51" s="224"/>
      <c r="M51" s="81"/>
      <c r="N51" s="633"/>
      <c r="O51" s="633"/>
      <c r="P51" s="633"/>
      <c r="Q51" s="184"/>
    </row>
    <row r="52" spans="1:17" ht="18">
      <c r="A52" s="194">
        <v>32</v>
      </c>
      <c r="B52" s="195" t="s">
        <v>187</v>
      </c>
      <c r="C52" s="196">
        <v>4865143</v>
      </c>
      <c r="D52" s="200" t="s">
        <v>13</v>
      </c>
      <c r="E52" s="197" t="s">
        <v>14</v>
      </c>
      <c r="F52" s="201">
        <v>100</v>
      </c>
      <c r="G52" s="452">
        <v>996097</v>
      </c>
      <c r="H52" s="453">
        <v>994807</v>
      </c>
      <c r="I52" s="633">
        <f t="shared" si="4"/>
        <v>1290</v>
      </c>
      <c r="J52" s="633">
        <f t="shared" si="0"/>
        <v>129000</v>
      </c>
      <c r="K52" s="633">
        <f t="shared" si="1"/>
        <v>0.129</v>
      </c>
      <c r="L52" s="452">
        <v>857884</v>
      </c>
      <c r="M52" s="453">
        <v>857824</v>
      </c>
      <c r="N52" s="633">
        <f t="shared" si="5"/>
        <v>60</v>
      </c>
      <c r="O52" s="633">
        <f t="shared" si="2"/>
        <v>6000</v>
      </c>
      <c r="P52" s="633">
        <f t="shared" si="3"/>
        <v>0.006</v>
      </c>
      <c r="Q52" s="597"/>
    </row>
    <row r="53" spans="1:23" ht="18" customHeight="1" thickBot="1">
      <c r="A53" s="205"/>
      <c r="B53" s="206"/>
      <c r="C53" s="207"/>
      <c r="D53" s="208"/>
      <c r="E53" s="209"/>
      <c r="F53" s="210"/>
      <c r="G53" s="211"/>
      <c r="H53" s="212"/>
      <c r="I53" s="213"/>
      <c r="J53" s="213"/>
      <c r="K53" s="213"/>
      <c r="L53" s="214"/>
      <c r="M53" s="212"/>
      <c r="N53" s="213"/>
      <c r="O53" s="213"/>
      <c r="P53" s="213"/>
      <c r="Q53" s="218"/>
      <c r="R53" s="95"/>
      <c r="S53" s="95"/>
      <c r="T53" s="95"/>
      <c r="U53" s="95"/>
      <c r="V53" s="95"/>
      <c r="W53" s="95"/>
    </row>
    <row r="54" spans="1:23" ht="15.75" customHeight="1" thickTop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95"/>
      <c r="S54" s="95"/>
      <c r="T54" s="95"/>
      <c r="U54" s="95"/>
      <c r="V54" s="95"/>
      <c r="W54" s="95"/>
    </row>
    <row r="55" spans="1:23" ht="24" thickBot="1">
      <c r="A55" s="544" t="s">
        <v>384</v>
      </c>
      <c r="G55" s="21"/>
      <c r="H55" s="21"/>
      <c r="I55" s="58" t="s">
        <v>8</v>
      </c>
      <c r="J55" s="21"/>
      <c r="K55" s="21"/>
      <c r="L55" s="21"/>
      <c r="M55" s="21"/>
      <c r="N55" s="58" t="s">
        <v>7</v>
      </c>
      <c r="O55" s="21"/>
      <c r="P55" s="21"/>
      <c r="R55" s="95"/>
      <c r="S55" s="95"/>
      <c r="T55" s="95"/>
      <c r="U55" s="95"/>
      <c r="V55" s="95"/>
      <c r="W55" s="95"/>
    </row>
    <row r="56" spans="1:23" ht="39.75" thickBot="1" thickTop="1">
      <c r="A56" s="43" t="s">
        <v>9</v>
      </c>
      <c r="B56" s="40" t="s">
        <v>10</v>
      </c>
      <c r="C56" s="41" t="s">
        <v>1</v>
      </c>
      <c r="D56" s="41" t="s">
        <v>2</v>
      </c>
      <c r="E56" s="41" t="s">
        <v>3</v>
      </c>
      <c r="F56" s="41" t="s">
        <v>11</v>
      </c>
      <c r="G56" s="43" t="str">
        <f>G5</f>
        <v>FINAL READING 01/01/12</v>
      </c>
      <c r="H56" s="41" t="str">
        <f>H5</f>
        <v>INTIAL READING 01/12/11</v>
      </c>
      <c r="I56" s="41" t="s">
        <v>4</v>
      </c>
      <c r="J56" s="41" t="s">
        <v>5</v>
      </c>
      <c r="K56" s="41" t="s">
        <v>6</v>
      </c>
      <c r="L56" s="43" t="str">
        <f>G56</f>
        <v>FINAL READING 01/01/12</v>
      </c>
      <c r="M56" s="41" t="str">
        <f>H56</f>
        <v>INTIAL READING 01/12/11</v>
      </c>
      <c r="N56" s="41" t="s">
        <v>4</v>
      </c>
      <c r="O56" s="41" t="s">
        <v>5</v>
      </c>
      <c r="P56" s="41" t="s">
        <v>6</v>
      </c>
      <c r="Q56" s="219" t="s">
        <v>326</v>
      </c>
      <c r="R56" s="95"/>
      <c r="S56" s="95"/>
      <c r="T56" s="95"/>
      <c r="U56" s="95"/>
      <c r="V56" s="95"/>
      <c r="W56" s="95"/>
    </row>
    <row r="57" spans="1:23" ht="15.75" customHeight="1" thickTop="1">
      <c r="A57" s="565"/>
      <c r="B57" s="566"/>
      <c r="C57" s="566"/>
      <c r="D57" s="566"/>
      <c r="E57" s="566"/>
      <c r="F57" s="569"/>
      <c r="G57" s="566"/>
      <c r="H57" s="566"/>
      <c r="I57" s="566"/>
      <c r="J57" s="566"/>
      <c r="K57" s="569"/>
      <c r="L57" s="566"/>
      <c r="M57" s="566"/>
      <c r="N57" s="566"/>
      <c r="O57" s="566"/>
      <c r="P57" s="566"/>
      <c r="Q57" s="572"/>
      <c r="R57" s="95"/>
      <c r="S57" s="95"/>
      <c r="T57" s="95"/>
      <c r="U57" s="95"/>
      <c r="V57" s="95"/>
      <c r="W57" s="95"/>
    </row>
    <row r="58" spans="1:23" ht="15.75" customHeight="1">
      <c r="A58" s="567"/>
      <c r="B58" s="404" t="s">
        <v>380</v>
      </c>
      <c r="C58" s="443"/>
      <c r="D58" s="476"/>
      <c r="E58" s="432"/>
      <c r="F58" s="201"/>
      <c r="G58" s="568"/>
      <c r="H58" s="568"/>
      <c r="I58" s="568"/>
      <c r="J58" s="568"/>
      <c r="K58" s="568"/>
      <c r="L58" s="567"/>
      <c r="M58" s="568"/>
      <c r="N58" s="568"/>
      <c r="O58" s="568"/>
      <c r="P58" s="568"/>
      <c r="Q58" s="573"/>
      <c r="R58" s="95"/>
      <c r="S58" s="95"/>
      <c r="T58" s="95"/>
      <c r="U58" s="95"/>
      <c r="V58" s="95"/>
      <c r="W58" s="95"/>
    </row>
    <row r="59" spans="1:23" ht="15.75" customHeight="1">
      <c r="A59" s="571">
        <v>1</v>
      </c>
      <c r="B59" s="195" t="s">
        <v>381</v>
      </c>
      <c r="C59" s="196">
        <v>4902586</v>
      </c>
      <c r="D59" s="476" t="s">
        <v>13</v>
      </c>
      <c r="E59" s="432" t="s">
        <v>363</v>
      </c>
      <c r="F59" s="201">
        <v>-100</v>
      </c>
      <c r="G59" s="452">
        <v>1000398</v>
      </c>
      <c r="H59" s="453">
        <v>999910</v>
      </c>
      <c r="I59" s="633">
        <f>G59-H59</f>
        <v>488</v>
      </c>
      <c r="J59" s="633">
        <f>$F59*I59</f>
        <v>-48800</v>
      </c>
      <c r="K59" s="633">
        <f>J59/1000000</f>
        <v>-0.0488</v>
      </c>
      <c r="L59" s="452">
        <v>5334</v>
      </c>
      <c r="M59" s="453">
        <v>5332</v>
      </c>
      <c r="N59" s="633">
        <f>L59-M59</f>
        <v>2</v>
      </c>
      <c r="O59" s="633">
        <f>$F59*N59</f>
        <v>-200</v>
      </c>
      <c r="P59" s="633">
        <f>O59/1000000</f>
        <v>-0.0002</v>
      </c>
      <c r="Q59" s="573" t="s">
        <v>389</v>
      </c>
      <c r="R59" s="95"/>
      <c r="S59" s="95"/>
      <c r="T59" s="95"/>
      <c r="U59" s="95"/>
      <c r="V59" s="95"/>
      <c r="W59" s="95"/>
    </row>
    <row r="60" spans="1:23" ht="15.75" customHeight="1">
      <c r="A60" s="571">
        <v>2</v>
      </c>
      <c r="B60" s="195" t="s">
        <v>382</v>
      </c>
      <c r="C60" s="196">
        <v>4902587</v>
      </c>
      <c r="D60" s="476" t="s">
        <v>13</v>
      </c>
      <c r="E60" s="432" t="s">
        <v>363</v>
      </c>
      <c r="F60" s="201">
        <v>-100</v>
      </c>
      <c r="G60" s="452">
        <v>4806</v>
      </c>
      <c r="H60" s="453">
        <v>4067</v>
      </c>
      <c r="I60" s="633">
        <f>G60-H60</f>
        <v>739</v>
      </c>
      <c r="J60" s="633">
        <f>$F60*I60</f>
        <v>-73900</v>
      </c>
      <c r="K60" s="633">
        <f>J60/1000000</f>
        <v>-0.0739</v>
      </c>
      <c r="L60" s="452">
        <v>12600</v>
      </c>
      <c r="M60" s="453">
        <v>12596</v>
      </c>
      <c r="N60" s="633">
        <f>L60-M60</f>
        <v>4</v>
      </c>
      <c r="O60" s="633">
        <f>$F60*N60</f>
        <v>-400</v>
      </c>
      <c r="P60" s="633">
        <f>O60/1000000</f>
        <v>-0.0004</v>
      </c>
      <c r="Q60" s="573"/>
      <c r="R60" s="95"/>
      <c r="S60" s="95"/>
      <c r="T60" s="95"/>
      <c r="U60" s="95"/>
      <c r="V60" s="95"/>
      <c r="W60" s="95"/>
    </row>
    <row r="61" spans="1:23" ht="15.75" customHeight="1" thickBot="1">
      <c r="A61" s="214"/>
      <c r="B61" s="212"/>
      <c r="C61" s="212"/>
      <c r="D61" s="212"/>
      <c r="E61" s="212"/>
      <c r="F61" s="570"/>
      <c r="G61" s="212"/>
      <c r="H61" s="212"/>
      <c r="I61" s="212"/>
      <c r="J61" s="212"/>
      <c r="K61" s="570"/>
      <c r="L61" s="212"/>
      <c r="M61" s="212"/>
      <c r="N61" s="212"/>
      <c r="O61" s="212"/>
      <c r="P61" s="212"/>
      <c r="Q61" s="218"/>
      <c r="R61" s="95"/>
      <c r="S61" s="95"/>
      <c r="T61" s="95"/>
      <c r="U61" s="95"/>
      <c r="V61" s="95"/>
      <c r="W61" s="95"/>
    </row>
    <row r="62" spans="1:23" ht="15.75" customHeight="1" thickTop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95"/>
      <c r="S62" s="95"/>
      <c r="T62" s="95"/>
      <c r="U62" s="95"/>
      <c r="V62" s="95"/>
      <c r="W62" s="95"/>
    </row>
    <row r="63" spans="1:23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95"/>
      <c r="W63" s="95"/>
    </row>
    <row r="64" spans="1:16" ht="25.5" customHeight="1">
      <c r="A64" s="217" t="s">
        <v>355</v>
      </c>
      <c r="B64" s="92"/>
      <c r="C64" s="93"/>
      <c r="D64" s="92"/>
      <c r="E64" s="92"/>
      <c r="F64" s="92"/>
      <c r="G64" s="92"/>
      <c r="H64" s="92"/>
      <c r="I64" s="92"/>
      <c r="J64" s="92"/>
      <c r="K64" s="701">
        <f>SUM(K9:K53)+SUM(K59:K61)-K30</f>
        <v>3.9292000000000002</v>
      </c>
      <c r="L64" s="702"/>
      <c r="M64" s="702"/>
      <c r="N64" s="702"/>
      <c r="O64" s="702"/>
      <c r="P64" s="701">
        <f>SUM(P9:P53)+SUM(P59:P61)-P30</f>
        <v>3.146599999999999</v>
      </c>
    </row>
    <row r="65" spans="1:16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9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 hidden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23.25" customHeight="1" thickBot="1">
      <c r="A68" s="92"/>
      <c r="B68" s="92"/>
      <c r="C68" s="302"/>
      <c r="D68" s="92"/>
      <c r="E68" s="92"/>
      <c r="F68" s="92"/>
      <c r="G68" s="92"/>
      <c r="H68" s="92"/>
      <c r="I68" s="92"/>
      <c r="J68" s="304"/>
      <c r="K68" s="321" t="s">
        <v>356</v>
      </c>
      <c r="L68" s="92"/>
      <c r="M68" s="92"/>
      <c r="N68" s="92"/>
      <c r="O68" s="92"/>
      <c r="P68" s="321" t="s">
        <v>357</v>
      </c>
    </row>
    <row r="69" spans="1:17" ht="20.25">
      <c r="A69" s="299"/>
      <c r="B69" s="300"/>
      <c r="C69" s="217"/>
      <c r="D69" s="59"/>
      <c r="E69" s="59"/>
      <c r="F69" s="59"/>
      <c r="G69" s="59"/>
      <c r="H69" s="59"/>
      <c r="I69" s="59"/>
      <c r="J69" s="301"/>
      <c r="K69" s="300"/>
      <c r="L69" s="300"/>
      <c r="M69" s="300"/>
      <c r="N69" s="300"/>
      <c r="O69" s="300"/>
      <c r="P69" s="300"/>
      <c r="Q69" s="60"/>
    </row>
    <row r="70" spans="1:17" ht="20.25">
      <c r="A70" s="303"/>
      <c r="B70" s="217" t="s">
        <v>353</v>
      </c>
      <c r="C70" s="217"/>
      <c r="D70" s="294"/>
      <c r="E70" s="294"/>
      <c r="F70" s="294"/>
      <c r="G70" s="294"/>
      <c r="H70" s="294"/>
      <c r="I70" s="294"/>
      <c r="J70" s="294"/>
      <c r="K70" s="703">
        <f>K64</f>
        <v>3.9292000000000002</v>
      </c>
      <c r="L70" s="704"/>
      <c r="M70" s="704"/>
      <c r="N70" s="704"/>
      <c r="O70" s="704"/>
      <c r="P70" s="703">
        <f>P64</f>
        <v>3.146599999999999</v>
      </c>
      <c r="Q70" s="61"/>
    </row>
    <row r="71" spans="1:17" ht="20.25">
      <c r="A71" s="303"/>
      <c r="B71" s="217"/>
      <c r="C71" s="217"/>
      <c r="D71" s="294"/>
      <c r="E71" s="294"/>
      <c r="F71" s="294"/>
      <c r="G71" s="294"/>
      <c r="H71" s="294"/>
      <c r="I71" s="296"/>
      <c r="J71" s="134"/>
      <c r="K71" s="80"/>
      <c r="L71" s="80"/>
      <c r="M71" s="80"/>
      <c r="N71" s="80"/>
      <c r="O71" s="80"/>
      <c r="P71" s="80"/>
      <c r="Q71" s="61"/>
    </row>
    <row r="72" spans="1:17" ht="20.25">
      <c r="A72" s="303"/>
      <c r="B72" s="217" t="s">
        <v>346</v>
      </c>
      <c r="C72" s="217"/>
      <c r="D72" s="294"/>
      <c r="E72" s="294"/>
      <c r="F72" s="294"/>
      <c r="G72" s="294"/>
      <c r="H72" s="294"/>
      <c r="I72" s="294"/>
      <c r="J72" s="294"/>
      <c r="K72" s="703">
        <f>-'STEPPED UP GENCO'!K48</f>
        <v>0.0257312908</v>
      </c>
      <c r="L72" s="703"/>
      <c r="M72" s="703"/>
      <c r="N72" s="703"/>
      <c r="O72" s="703"/>
      <c r="P72" s="703">
        <f>-'STEPPED UP GENCO'!P48</f>
        <v>0.24436230579999996</v>
      </c>
      <c r="Q72" s="61"/>
    </row>
    <row r="73" spans="1:17" ht="20.25">
      <c r="A73" s="303"/>
      <c r="B73" s="217"/>
      <c r="C73" s="217"/>
      <c r="D73" s="297"/>
      <c r="E73" s="297"/>
      <c r="F73" s="297"/>
      <c r="G73" s="297"/>
      <c r="H73" s="297"/>
      <c r="I73" s="298"/>
      <c r="J73" s="293"/>
      <c r="K73" s="21"/>
      <c r="L73" s="21"/>
      <c r="M73" s="21"/>
      <c r="N73" s="21"/>
      <c r="O73" s="21"/>
      <c r="P73" s="21"/>
      <c r="Q73" s="61"/>
    </row>
    <row r="74" spans="1:17" ht="20.25">
      <c r="A74" s="303"/>
      <c r="B74" s="217" t="s">
        <v>354</v>
      </c>
      <c r="C74" s="217"/>
      <c r="D74" s="21"/>
      <c r="E74" s="21"/>
      <c r="F74" s="21"/>
      <c r="G74" s="21"/>
      <c r="H74" s="21"/>
      <c r="I74" s="21"/>
      <c r="J74" s="21"/>
      <c r="K74" s="306">
        <f>SUM(K70:K73)</f>
        <v>3.9549312908000003</v>
      </c>
      <c r="L74" s="21"/>
      <c r="M74" s="21"/>
      <c r="N74" s="21"/>
      <c r="O74" s="21"/>
      <c r="P74" s="522">
        <f>SUM(P70:P73)</f>
        <v>3.3909623057999987</v>
      </c>
      <c r="Q74" s="61"/>
    </row>
    <row r="75" spans="1:17" ht="20.25">
      <c r="A75" s="281"/>
      <c r="B75" s="21"/>
      <c r="C75" s="21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1"/>
    </row>
    <row r="76" spans="1:17" ht="13.5" thickBot="1">
      <c r="A76" s="28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6">
      <selection activeCell="M31" sqref="M31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253</v>
      </c>
    </row>
    <row r="2" spans="1:17" ht="23.25" customHeight="1">
      <c r="A2" s="2" t="s">
        <v>254</v>
      </c>
      <c r="P2" s="352" t="str">
        <f>NDPL!Q1</f>
        <v>DECEMBER-2011</v>
      </c>
      <c r="Q2" s="352"/>
    </row>
    <row r="3" ht="23.25">
      <c r="A3" s="228" t="s">
        <v>229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01/01/12</v>
      </c>
      <c r="H5" s="41" t="str">
        <f>NDPL!H5</f>
        <v>INTIAL READING 01/12/11</v>
      </c>
      <c r="I5" s="41" t="s">
        <v>4</v>
      </c>
      <c r="J5" s="41" t="s">
        <v>5</v>
      </c>
      <c r="K5" s="41" t="s">
        <v>6</v>
      </c>
      <c r="L5" s="43" t="str">
        <f>NDPL!G5</f>
        <v>FINAL READING 01/01/12</v>
      </c>
      <c r="M5" s="41" t="str">
        <f>NDPL!H5</f>
        <v>INTIAL READING 01/12/11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24" customHeight="1" thickTop="1">
      <c r="A7" s="620" t="s">
        <v>247</v>
      </c>
      <c r="B7" s="71"/>
      <c r="C7" s="72"/>
      <c r="D7" s="72"/>
      <c r="E7" s="72"/>
      <c r="F7" s="72"/>
      <c r="G7" s="75"/>
      <c r="H7" s="74"/>
      <c r="I7" s="74"/>
      <c r="J7" s="74"/>
      <c r="K7" s="677"/>
      <c r="L7" s="601"/>
      <c r="M7" s="548"/>
      <c r="N7" s="74"/>
      <c r="O7" s="74"/>
      <c r="P7" s="688"/>
      <c r="Q7" s="183"/>
    </row>
    <row r="8" spans="1:17" ht="24" customHeight="1">
      <c r="A8" s="331" t="s">
        <v>230</v>
      </c>
      <c r="B8" s="227"/>
      <c r="C8" s="227"/>
      <c r="D8" s="227"/>
      <c r="E8" s="227"/>
      <c r="F8" s="227"/>
      <c r="G8" s="132"/>
      <c r="H8" s="80"/>
      <c r="I8" s="81"/>
      <c r="J8" s="81"/>
      <c r="K8" s="678"/>
      <c r="L8" s="224"/>
      <c r="M8" s="81"/>
      <c r="N8" s="81"/>
      <c r="O8" s="81"/>
      <c r="P8" s="689"/>
      <c r="Q8" s="184"/>
    </row>
    <row r="9" spans="1:17" ht="24" customHeight="1">
      <c r="A9" s="619" t="s">
        <v>231</v>
      </c>
      <c r="B9" s="227"/>
      <c r="C9" s="227"/>
      <c r="D9" s="227"/>
      <c r="E9" s="227"/>
      <c r="F9" s="227"/>
      <c r="G9" s="132"/>
      <c r="H9" s="80"/>
      <c r="I9" s="81"/>
      <c r="J9" s="81"/>
      <c r="K9" s="678"/>
      <c r="L9" s="224"/>
      <c r="M9" s="81"/>
      <c r="N9" s="81"/>
      <c r="O9" s="81"/>
      <c r="P9" s="689"/>
      <c r="Q9" s="184"/>
    </row>
    <row r="10" spans="1:17" ht="24" customHeight="1">
      <c r="A10" s="330">
        <v>1</v>
      </c>
      <c r="B10" s="333" t="s">
        <v>250</v>
      </c>
      <c r="C10" s="608">
        <v>4864848</v>
      </c>
      <c r="D10" s="335" t="s">
        <v>13</v>
      </c>
      <c r="E10" s="334" t="s">
        <v>363</v>
      </c>
      <c r="F10" s="335">
        <v>1000</v>
      </c>
      <c r="G10" s="649">
        <v>555</v>
      </c>
      <c r="H10" s="650">
        <v>553</v>
      </c>
      <c r="I10" s="614">
        <f>G10-H10</f>
        <v>2</v>
      </c>
      <c r="J10" s="614">
        <f aca="true" t="shared" si="0" ref="J10:J33">$F10*I10</f>
        <v>2000</v>
      </c>
      <c r="K10" s="679">
        <f aca="true" t="shared" si="1" ref="K10:K33">J10/1000000</f>
        <v>0.002</v>
      </c>
      <c r="L10" s="649">
        <v>14016</v>
      </c>
      <c r="M10" s="650">
        <v>13970</v>
      </c>
      <c r="N10" s="614">
        <f>L10-M10</f>
        <v>46</v>
      </c>
      <c r="O10" s="614">
        <f aca="true" t="shared" si="2" ref="O10:O33">$F10*N10</f>
        <v>46000</v>
      </c>
      <c r="P10" s="690">
        <f aca="true" t="shared" si="3" ref="P10:P33">O10/1000000</f>
        <v>0.046</v>
      </c>
      <c r="Q10" s="184"/>
    </row>
    <row r="11" spans="1:17" ht="24" customHeight="1">
      <c r="A11" s="330">
        <v>2</v>
      </c>
      <c r="B11" s="333" t="s">
        <v>251</v>
      </c>
      <c r="C11" s="608">
        <v>4864849</v>
      </c>
      <c r="D11" s="335" t="s">
        <v>13</v>
      </c>
      <c r="E11" s="334" t="s">
        <v>363</v>
      </c>
      <c r="F11" s="335">
        <v>1000</v>
      </c>
      <c r="G11" s="649">
        <v>388</v>
      </c>
      <c r="H11" s="650">
        <v>386</v>
      </c>
      <c r="I11" s="614">
        <f>G11-H11</f>
        <v>2</v>
      </c>
      <c r="J11" s="614">
        <f t="shared" si="0"/>
        <v>2000</v>
      </c>
      <c r="K11" s="679">
        <f t="shared" si="1"/>
        <v>0.002</v>
      </c>
      <c r="L11" s="649">
        <v>18452</v>
      </c>
      <c r="M11" s="650">
        <v>18414</v>
      </c>
      <c r="N11" s="614">
        <f>L11-M11</f>
        <v>38</v>
      </c>
      <c r="O11" s="614">
        <f t="shared" si="2"/>
        <v>38000</v>
      </c>
      <c r="P11" s="690">
        <f t="shared" si="3"/>
        <v>0.038</v>
      </c>
      <c r="Q11" s="184"/>
    </row>
    <row r="12" spans="1:17" ht="24" customHeight="1">
      <c r="A12" s="330">
        <v>3</v>
      </c>
      <c r="B12" s="333" t="s">
        <v>232</v>
      </c>
      <c r="C12" s="608">
        <v>4864846</v>
      </c>
      <c r="D12" s="335" t="s">
        <v>13</v>
      </c>
      <c r="E12" s="334" t="s">
        <v>363</v>
      </c>
      <c r="F12" s="335">
        <v>1000</v>
      </c>
      <c r="G12" s="649">
        <v>680</v>
      </c>
      <c r="H12" s="650">
        <v>674</v>
      </c>
      <c r="I12" s="614">
        <f>G12-H12</f>
        <v>6</v>
      </c>
      <c r="J12" s="614">
        <f t="shared" si="0"/>
        <v>6000</v>
      </c>
      <c r="K12" s="679">
        <f t="shared" si="1"/>
        <v>0.006</v>
      </c>
      <c r="L12" s="649">
        <v>26255</v>
      </c>
      <c r="M12" s="650">
        <v>26157</v>
      </c>
      <c r="N12" s="614">
        <f>L12-M12</f>
        <v>98</v>
      </c>
      <c r="O12" s="614">
        <f t="shared" si="2"/>
        <v>98000</v>
      </c>
      <c r="P12" s="690">
        <f t="shared" si="3"/>
        <v>0.098</v>
      </c>
      <c r="Q12" s="184"/>
    </row>
    <row r="13" spans="1:17" ht="24" customHeight="1">
      <c r="A13" s="330">
        <v>4</v>
      </c>
      <c r="B13" s="333" t="s">
        <v>233</v>
      </c>
      <c r="C13" s="608">
        <v>4864847</v>
      </c>
      <c r="D13" s="335" t="s">
        <v>13</v>
      </c>
      <c r="E13" s="334" t="s">
        <v>363</v>
      </c>
      <c r="F13" s="335">
        <v>1000</v>
      </c>
      <c r="G13" s="649">
        <v>410</v>
      </c>
      <c r="H13" s="650">
        <v>410</v>
      </c>
      <c r="I13" s="614">
        <f>G13-H13</f>
        <v>0</v>
      </c>
      <c r="J13" s="614">
        <f t="shared" si="0"/>
        <v>0</v>
      </c>
      <c r="K13" s="679">
        <f t="shared" si="1"/>
        <v>0</v>
      </c>
      <c r="L13" s="649">
        <v>13534</v>
      </c>
      <c r="M13" s="650">
        <v>13488</v>
      </c>
      <c r="N13" s="614">
        <f>L13-M13</f>
        <v>46</v>
      </c>
      <c r="O13" s="614">
        <f t="shared" si="2"/>
        <v>46000</v>
      </c>
      <c r="P13" s="690">
        <f t="shared" si="3"/>
        <v>0.046</v>
      </c>
      <c r="Q13" s="184"/>
    </row>
    <row r="14" spans="1:17" ht="24" customHeight="1">
      <c r="A14" s="330">
        <v>5</v>
      </c>
      <c r="B14" s="333" t="s">
        <v>234</v>
      </c>
      <c r="C14" s="608">
        <v>4864850</v>
      </c>
      <c r="D14" s="335" t="s">
        <v>13</v>
      </c>
      <c r="E14" s="334" t="s">
        <v>363</v>
      </c>
      <c r="F14" s="335">
        <v>1000</v>
      </c>
      <c r="G14" s="649">
        <v>1546</v>
      </c>
      <c r="H14" s="650">
        <v>1444</v>
      </c>
      <c r="I14" s="614">
        <f>G14-H14</f>
        <v>102</v>
      </c>
      <c r="J14" s="614">
        <f t="shared" si="0"/>
        <v>102000</v>
      </c>
      <c r="K14" s="679">
        <f t="shared" si="1"/>
        <v>0.102</v>
      </c>
      <c r="L14" s="649">
        <v>6718</v>
      </c>
      <c r="M14" s="650">
        <v>6702</v>
      </c>
      <c r="N14" s="614">
        <f>L14-M14</f>
        <v>16</v>
      </c>
      <c r="O14" s="614">
        <f t="shared" si="2"/>
        <v>16000</v>
      </c>
      <c r="P14" s="690">
        <f t="shared" si="3"/>
        <v>0.016</v>
      </c>
      <c r="Q14" s="184"/>
    </row>
    <row r="15" spans="1:17" ht="24" customHeight="1">
      <c r="A15" s="617" t="s">
        <v>235</v>
      </c>
      <c r="B15" s="336"/>
      <c r="C15" s="609"/>
      <c r="D15" s="337"/>
      <c r="E15" s="336"/>
      <c r="F15" s="337"/>
      <c r="G15" s="615"/>
      <c r="H15" s="614"/>
      <c r="I15" s="614"/>
      <c r="J15" s="614"/>
      <c r="K15" s="679"/>
      <c r="L15" s="615"/>
      <c r="M15" s="614"/>
      <c r="N15" s="614"/>
      <c r="O15" s="614"/>
      <c r="P15" s="690"/>
      <c r="Q15" s="184"/>
    </row>
    <row r="16" spans="1:17" ht="24" customHeight="1">
      <c r="A16" s="618">
        <v>6</v>
      </c>
      <c r="B16" s="336" t="s">
        <v>252</v>
      </c>
      <c r="C16" s="609">
        <v>4864804</v>
      </c>
      <c r="D16" s="337" t="s">
        <v>13</v>
      </c>
      <c r="E16" s="334" t="s">
        <v>363</v>
      </c>
      <c r="F16" s="337">
        <v>100</v>
      </c>
      <c r="G16" s="649">
        <v>80</v>
      </c>
      <c r="H16" s="650">
        <v>249</v>
      </c>
      <c r="I16" s="614">
        <f>G16-H16</f>
        <v>-169</v>
      </c>
      <c r="J16" s="614">
        <f t="shared" si="0"/>
        <v>-16900</v>
      </c>
      <c r="K16" s="679">
        <f t="shared" si="1"/>
        <v>-0.0169</v>
      </c>
      <c r="L16" s="649">
        <v>999974</v>
      </c>
      <c r="M16" s="650">
        <v>999974</v>
      </c>
      <c r="N16" s="614">
        <f>L16-M16</f>
        <v>0</v>
      </c>
      <c r="O16" s="614">
        <f t="shared" si="2"/>
        <v>0</v>
      </c>
      <c r="P16" s="690">
        <f t="shared" si="3"/>
        <v>0</v>
      </c>
      <c r="Q16" s="184"/>
    </row>
    <row r="17" spans="1:17" ht="24" customHeight="1">
      <c r="A17" s="618">
        <v>7</v>
      </c>
      <c r="B17" s="336" t="s">
        <v>251</v>
      </c>
      <c r="C17" s="609">
        <v>4865163</v>
      </c>
      <c r="D17" s="337" t="s">
        <v>13</v>
      </c>
      <c r="E17" s="334" t="s">
        <v>363</v>
      </c>
      <c r="F17" s="337">
        <v>100</v>
      </c>
      <c r="G17" s="649">
        <v>135</v>
      </c>
      <c r="H17" s="650">
        <v>351</v>
      </c>
      <c r="I17" s="614">
        <f>G17-H17</f>
        <v>-216</v>
      </c>
      <c r="J17" s="614">
        <f t="shared" si="0"/>
        <v>-21600</v>
      </c>
      <c r="K17" s="679">
        <f t="shared" si="1"/>
        <v>-0.0216</v>
      </c>
      <c r="L17" s="649">
        <v>999997</v>
      </c>
      <c r="M17" s="650">
        <v>999997</v>
      </c>
      <c r="N17" s="614">
        <f>L17-M17</f>
        <v>0</v>
      </c>
      <c r="O17" s="614">
        <f t="shared" si="2"/>
        <v>0</v>
      </c>
      <c r="P17" s="690">
        <f t="shared" si="3"/>
        <v>0</v>
      </c>
      <c r="Q17" s="184"/>
    </row>
    <row r="18" spans="1:17" ht="24" customHeight="1">
      <c r="A18" s="338"/>
      <c r="B18" s="336"/>
      <c r="C18" s="609"/>
      <c r="D18" s="337"/>
      <c r="E18" s="110"/>
      <c r="F18" s="337"/>
      <c r="G18" s="224"/>
      <c r="H18" s="81"/>
      <c r="I18" s="81"/>
      <c r="J18" s="81"/>
      <c r="K18" s="678"/>
      <c r="L18" s="224"/>
      <c r="M18" s="81"/>
      <c r="N18" s="81"/>
      <c r="O18" s="81"/>
      <c r="P18" s="689"/>
      <c r="Q18" s="184"/>
    </row>
    <row r="19" spans="1:17" ht="24" customHeight="1">
      <c r="A19" s="338"/>
      <c r="B19" s="343" t="s">
        <v>246</v>
      </c>
      <c r="C19" s="610"/>
      <c r="D19" s="337"/>
      <c r="E19" s="336"/>
      <c r="F19" s="339"/>
      <c r="G19" s="224"/>
      <c r="H19" s="81"/>
      <c r="I19" s="81"/>
      <c r="J19" s="81"/>
      <c r="K19" s="680">
        <f>SUM(K10:K17)</f>
        <v>0.07349999999999998</v>
      </c>
      <c r="L19" s="602"/>
      <c r="M19" s="328"/>
      <c r="N19" s="328"/>
      <c r="O19" s="328"/>
      <c r="P19" s="691">
        <f>SUM(P10:P17)</f>
        <v>0.244</v>
      </c>
      <c r="Q19" s="184"/>
    </row>
    <row r="20" spans="1:17" ht="24" customHeight="1">
      <c r="A20" s="338"/>
      <c r="B20" s="226"/>
      <c r="C20" s="610"/>
      <c r="D20" s="337"/>
      <c r="E20" s="336"/>
      <c r="F20" s="339"/>
      <c r="G20" s="224"/>
      <c r="H20" s="81"/>
      <c r="I20" s="81"/>
      <c r="J20" s="81"/>
      <c r="K20" s="681"/>
      <c r="L20" s="224"/>
      <c r="M20" s="81"/>
      <c r="N20" s="81"/>
      <c r="O20" s="81"/>
      <c r="P20" s="692"/>
      <c r="Q20" s="184"/>
    </row>
    <row r="21" spans="1:17" ht="24" customHeight="1">
      <c r="A21" s="617" t="s">
        <v>236</v>
      </c>
      <c r="B21" s="227"/>
      <c r="C21" s="329"/>
      <c r="D21" s="339"/>
      <c r="E21" s="227"/>
      <c r="F21" s="339"/>
      <c r="G21" s="224"/>
      <c r="H21" s="81"/>
      <c r="I21" s="81"/>
      <c r="J21" s="81"/>
      <c r="K21" s="678"/>
      <c r="L21" s="224"/>
      <c r="M21" s="81"/>
      <c r="N21" s="81"/>
      <c r="O21" s="81"/>
      <c r="P21" s="689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8"/>
      <c r="L22" s="224"/>
      <c r="M22" s="81"/>
      <c r="N22" s="81"/>
      <c r="O22" s="81"/>
      <c r="P22" s="689"/>
      <c r="Q22" s="184"/>
    </row>
    <row r="23" spans="1:17" ht="24" customHeight="1">
      <c r="A23" s="618">
        <v>8</v>
      </c>
      <c r="B23" s="110" t="s">
        <v>237</v>
      </c>
      <c r="C23" s="608">
        <v>4865065</v>
      </c>
      <c r="D23" s="365" t="s">
        <v>13</v>
      </c>
      <c r="E23" s="334" t="s">
        <v>363</v>
      </c>
      <c r="F23" s="335">
        <v>100</v>
      </c>
      <c r="G23" s="649">
        <v>3287</v>
      </c>
      <c r="H23" s="650">
        <v>3287</v>
      </c>
      <c r="I23" s="614">
        <f>G23-H23</f>
        <v>0</v>
      </c>
      <c r="J23" s="614">
        <f t="shared" si="0"/>
        <v>0</v>
      </c>
      <c r="K23" s="679">
        <f t="shared" si="1"/>
        <v>0</v>
      </c>
      <c r="L23" s="649">
        <v>32954</v>
      </c>
      <c r="M23" s="650">
        <v>32952</v>
      </c>
      <c r="N23" s="614">
        <f>L23-M23</f>
        <v>2</v>
      </c>
      <c r="O23" s="614">
        <f t="shared" si="2"/>
        <v>200</v>
      </c>
      <c r="P23" s="690">
        <f t="shared" si="3"/>
        <v>0.0002</v>
      </c>
      <c r="Q23" s="184"/>
    </row>
    <row r="24" spans="1:17" ht="24" customHeight="1">
      <c r="A24" s="618">
        <v>9</v>
      </c>
      <c r="B24" s="227" t="s">
        <v>238</v>
      </c>
      <c r="C24" s="609">
        <v>4865066</v>
      </c>
      <c r="D24" s="339" t="s">
        <v>13</v>
      </c>
      <c r="E24" s="334" t="s">
        <v>363</v>
      </c>
      <c r="F24" s="337">
        <v>100</v>
      </c>
      <c r="G24" s="649">
        <v>25938</v>
      </c>
      <c r="H24" s="650">
        <v>25737</v>
      </c>
      <c r="I24" s="614">
        <f aca="true" t="shared" si="4" ref="I24:I29">G24-H24</f>
        <v>201</v>
      </c>
      <c r="J24" s="614">
        <f t="shared" si="0"/>
        <v>20100</v>
      </c>
      <c r="K24" s="679">
        <f t="shared" si="1"/>
        <v>0.0201</v>
      </c>
      <c r="L24" s="649">
        <v>59201</v>
      </c>
      <c r="M24" s="650">
        <v>59111</v>
      </c>
      <c r="N24" s="614">
        <f aca="true" t="shared" si="5" ref="N24:N29">L24-M24</f>
        <v>90</v>
      </c>
      <c r="O24" s="614">
        <f t="shared" si="2"/>
        <v>9000</v>
      </c>
      <c r="P24" s="690">
        <f t="shared" si="3"/>
        <v>0.009</v>
      </c>
      <c r="Q24" s="184"/>
    </row>
    <row r="25" spans="1:17" ht="24" customHeight="1">
      <c r="A25" s="618">
        <v>10</v>
      </c>
      <c r="B25" s="227" t="s">
        <v>239</v>
      </c>
      <c r="C25" s="609">
        <v>4865067</v>
      </c>
      <c r="D25" s="339" t="s">
        <v>13</v>
      </c>
      <c r="E25" s="334" t="s">
        <v>363</v>
      </c>
      <c r="F25" s="337">
        <v>100</v>
      </c>
      <c r="G25" s="649">
        <v>64726</v>
      </c>
      <c r="H25" s="650">
        <v>64605</v>
      </c>
      <c r="I25" s="614">
        <f t="shared" si="4"/>
        <v>121</v>
      </c>
      <c r="J25" s="614">
        <f t="shared" si="0"/>
        <v>12100</v>
      </c>
      <c r="K25" s="679">
        <f t="shared" si="1"/>
        <v>0.0121</v>
      </c>
      <c r="L25" s="649">
        <v>7139</v>
      </c>
      <c r="M25" s="650">
        <v>6611</v>
      </c>
      <c r="N25" s="614">
        <f t="shared" si="5"/>
        <v>528</v>
      </c>
      <c r="O25" s="614">
        <f t="shared" si="2"/>
        <v>52800</v>
      </c>
      <c r="P25" s="690">
        <f t="shared" si="3"/>
        <v>0.0528</v>
      </c>
      <c r="Q25" s="184"/>
    </row>
    <row r="26" spans="1:17" ht="24" customHeight="1">
      <c r="A26" s="618">
        <v>11</v>
      </c>
      <c r="B26" s="227" t="s">
        <v>240</v>
      </c>
      <c r="C26" s="609">
        <v>4865078</v>
      </c>
      <c r="D26" s="339" t="s">
        <v>13</v>
      </c>
      <c r="E26" s="334" t="s">
        <v>363</v>
      </c>
      <c r="F26" s="337">
        <v>100</v>
      </c>
      <c r="G26" s="649">
        <v>18024</v>
      </c>
      <c r="H26" s="650">
        <v>17561</v>
      </c>
      <c r="I26" s="614">
        <f t="shared" si="4"/>
        <v>463</v>
      </c>
      <c r="J26" s="614">
        <f t="shared" si="0"/>
        <v>46300</v>
      </c>
      <c r="K26" s="679">
        <f t="shared" si="1"/>
        <v>0.0463</v>
      </c>
      <c r="L26" s="649">
        <v>45688</v>
      </c>
      <c r="M26" s="650">
        <v>45403</v>
      </c>
      <c r="N26" s="614">
        <f t="shared" si="5"/>
        <v>285</v>
      </c>
      <c r="O26" s="614">
        <f t="shared" si="2"/>
        <v>28500</v>
      </c>
      <c r="P26" s="690">
        <f t="shared" si="3"/>
        <v>0.0285</v>
      </c>
      <c r="Q26" s="184"/>
    </row>
    <row r="27" spans="1:17" ht="24" customHeight="1">
      <c r="A27" s="618">
        <v>12</v>
      </c>
      <c r="B27" s="227" t="s">
        <v>240</v>
      </c>
      <c r="C27" s="611">
        <v>4865079</v>
      </c>
      <c r="D27" s="518" t="s">
        <v>13</v>
      </c>
      <c r="E27" s="334" t="s">
        <v>363</v>
      </c>
      <c r="F27" s="340">
        <v>100</v>
      </c>
      <c r="G27" s="649">
        <v>999845</v>
      </c>
      <c r="H27" s="650">
        <v>999805</v>
      </c>
      <c r="I27" s="614">
        <f t="shared" si="4"/>
        <v>40</v>
      </c>
      <c r="J27" s="614">
        <f t="shared" si="0"/>
        <v>4000</v>
      </c>
      <c r="K27" s="679">
        <f t="shared" si="1"/>
        <v>0.004</v>
      </c>
      <c r="L27" s="649">
        <v>17200</v>
      </c>
      <c r="M27" s="650">
        <v>17006</v>
      </c>
      <c r="N27" s="614">
        <f t="shared" si="5"/>
        <v>194</v>
      </c>
      <c r="O27" s="614">
        <f t="shared" si="2"/>
        <v>19400</v>
      </c>
      <c r="P27" s="690">
        <f t="shared" si="3"/>
        <v>0.0194</v>
      </c>
      <c r="Q27" s="184"/>
    </row>
    <row r="28" spans="1:17" ht="24" customHeight="1">
      <c r="A28" s="618">
        <v>13</v>
      </c>
      <c r="B28" s="227" t="s">
        <v>241</v>
      </c>
      <c r="C28" s="609">
        <v>4865080</v>
      </c>
      <c r="D28" s="339" t="s">
        <v>13</v>
      </c>
      <c r="E28" s="334" t="s">
        <v>363</v>
      </c>
      <c r="F28" s="337">
        <v>100</v>
      </c>
      <c r="G28" s="649">
        <v>73041</v>
      </c>
      <c r="H28" s="650">
        <v>72945</v>
      </c>
      <c r="I28" s="614">
        <f t="shared" si="4"/>
        <v>96</v>
      </c>
      <c r="J28" s="614">
        <f t="shared" si="0"/>
        <v>9600</v>
      </c>
      <c r="K28" s="679">
        <f t="shared" si="1"/>
        <v>0.0096</v>
      </c>
      <c r="L28" s="649">
        <v>39805</v>
      </c>
      <c r="M28" s="650">
        <v>38573</v>
      </c>
      <c r="N28" s="614">
        <f t="shared" si="5"/>
        <v>1232</v>
      </c>
      <c r="O28" s="614">
        <f t="shared" si="2"/>
        <v>123200</v>
      </c>
      <c r="P28" s="690">
        <f t="shared" si="3"/>
        <v>0.1232</v>
      </c>
      <c r="Q28" s="184"/>
    </row>
    <row r="29" spans="1:17" ht="24" customHeight="1">
      <c r="A29" s="330">
        <v>14</v>
      </c>
      <c r="B29" s="227" t="s">
        <v>241</v>
      </c>
      <c r="C29" s="609">
        <v>4865081</v>
      </c>
      <c r="D29" s="339" t="s">
        <v>13</v>
      </c>
      <c r="E29" s="334" t="s">
        <v>363</v>
      </c>
      <c r="F29" s="337">
        <v>100</v>
      </c>
      <c r="G29" s="649">
        <v>2468</v>
      </c>
      <c r="H29" s="650">
        <v>2241</v>
      </c>
      <c r="I29" s="614">
        <f t="shared" si="4"/>
        <v>227</v>
      </c>
      <c r="J29" s="614">
        <f t="shared" si="0"/>
        <v>22700</v>
      </c>
      <c r="K29" s="679">
        <f t="shared" si="1"/>
        <v>0.0227</v>
      </c>
      <c r="L29" s="649">
        <v>3759</v>
      </c>
      <c r="M29" s="650">
        <v>3678</v>
      </c>
      <c r="N29" s="614">
        <f t="shared" si="5"/>
        <v>81</v>
      </c>
      <c r="O29" s="614">
        <f t="shared" si="2"/>
        <v>8100</v>
      </c>
      <c r="P29" s="690">
        <f t="shared" si="3"/>
        <v>0.0081</v>
      </c>
      <c r="Q29" s="184"/>
    </row>
    <row r="30" spans="1:17" ht="24" customHeight="1">
      <c r="A30" s="617" t="s">
        <v>242</v>
      </c>
      <c r="B30" s="226"/>
      <c r="C30" s="612"/>
      <c r="D30" s="226"/>
      <c r="E30" s="227"/>
      <c r="F30" s="337"/>
      <c r="G30" s="615"/>
      <c r="H30" s="614"/>
      <c r="I30" s="614"/>
      <c r="J30" s="614"/>
      <c r="K30" s="682">
        <f>SUM(K23:K29)</f>
        <v>0.1148</v>
      </c>
      <c r="L30" s="615"/>
      <c r="M30" s="614"/>
      <c r="N30" s="614"/>
      <c r="O30" s="614"/>
      <c r="P30" s="693">
        <f>SUM(P23:P29)</f>
        <v>0.2412</v>
      </c>
      <c r="Q30" s="184"/>
    </row>
    <row r="31" spans="1:17" ht="24" customHeight="1">
      <c r="A31" s="621" t="s">
        <v>248</v>
      </c>
      <c r="B31" s="226"/>
      <c r="C31" s="612"/>
      <c r="D31" s="226"/>
      <c r="E31" s="227"/>
      <c r="F31" s="337"/>
      <c r="G31" s="615"/>
      <c r="H31" s="614"/>
      <c r="I31" s="614"/>
      <c r="J31" s="614"/>
      <c r="K31" s="682"/>
      <c r="L31" s="615"/>
      <c r="M31" s="614"/>
      <c r="N31" s="614"/>
      <c r="O31" s="614"/>
      <c r="P31" s="693"/>
      <c r="Q31" s="184"/>
    </row>
    <row r="32" spans="1:17" ht="24" customHeight="1">
      <c r="A32" s="331" t="s">
        <v>243</v>
      </c>
      <c r="B32" s="227"/>
      <c r="C32" s="613"/>
      <c r="D32" s="227"/>
      <c r="E32" s="227"/>
      <c r="F32" s="339"/>
      <c r="G32" s="615"/>
      <c r="H32" s="614"/>
      <c r="I32" s="614"/>
      <c r="J32" s="614"/>
      <c r="K32" s="679"/>
      <c r="L32" s="615"/>
      <c r="M32" s="614"/>
      <c r="N32" s="614"/>
      <c r="O32" s="614"/>
      <c r="P32" s="690"/>
      <c r="Q32" s="184"/>
    </row>
    <row r="33" spans="1:17" ht="24" customHeight="1">
      <c r="A33" s="618">
        <v>15</v>
      </c>
      <c r="B33" s="342" t="s">
        <v>244</v>
      </c>
      <c r="C33" s="612">
        <v>4902545</v>
      </c>
      <c r="D33" s="337" t="s">
        <v>13</v>
      </c>
      <c r="E33" s="334" t="s">
        <v>363</v>
      </c>
      <c r="F33" s="337">
        <v>50</v>
      </c>
      <c r="G33" s="649">
        <v>7848</v>
      </c>
      <c r="H33" s="650">
        <v>7848</v>
      </c>
      <c r="I33" s="614">
        <f>G33-H33</f>
        <v>0</v>
      </c>
      <c r="J33" s="614">
        <f t="shared" si="0"/>
        <v>0</v>
      </c>
      <c r="K33" s="679">
        <f t="shared" si="1"/>
        <v>0</v>
      </c>
      <c r="L33" s="649">
        <v>18966</v>
      </c>
      <c r="M33" s="650">
        <v>18966</v>
      </c>
      <c r="N33" s="614">
        <f>L33-M33</f>
        <v>0</v>
      </c>
      <c r="O33" s="614">
        <f t="shared" si="2"/>
        <v>0</v>
      </c>
      <c r="P33" s="690">
        <f t="shared" si="3"/>
        <v>0</v>
      </c>
      <c r="Q33" s="184"/>
    </row>
    <row r="34" spans="1:17" ht="24" customHeight="1">
      <c r="A34" s="617" t="s">
        <v>245</v>
      </c>
      <c r="B34" s="226"/>
      <c r="C34" s="341"/>
      <c r="D34" s="342"/>
      <c r="E34" s="110"/>
      <c r="F34" s="337"/>
      <c r="G34" s="132"/>
      <c r="H34" s="81"/>
      <c r="I34" s="81"/>
      <c r="J34" s="81"/>
      <c r="K34" s="680">
        <f>SUM(K33)</f>
        <v>0</v>
      </c>
      <c r="L34" s="224"/>
      <c r="M34" s="81"/>
      <c r="N34" s="81"/>
      <c r="O34" s="81"/>
      <c r="P34" s="691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83"/>
      <c r="L35" s="547"/>
      <c r="M35" s="91"/>
      <c r="N35" s="91"/>
      <c r="O35" s="91"/>
      <c r="P35" s="694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8"/>
      <c r="L36" s="80"/>
      <c r="M36" s="80"/>
      <c r="N36" s="81"/>
      <c r="O36" s="81"/>
      <c r="P36" s="695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8"/>
      <c r="L37" s="80"/>
      <c r="M37" s="80"/>
      <c r="N37" s="81"/>
      <c r="O37" s="81"/>
      <c r="P37" s="695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84"/>
      <c r="L38" s="92"/>
      <c r="M38" s="92"/>
      <c r="N38" s="92"/>
      <c r="O38" s="92"/>
      <c r="P38" s="696"/>
    </row>
    <row r="39" spans="1:16" ht="20.25">
      <c r="A39" s="203"/>
      <c r="B39" s="343" t="s">
        <v>242</v>
      </c>
      <c r="C39" s="344"/>
      <c r="D39" s="344"/>
      <c r="E39" s="344"/>
      <c r="F39" s="344"/>
      <c r="G39" s="344"/>
      <c r="H39" s="344"/>
      <c r="I39" s="344"/>
      <c r="J39" s="344"/>
      <c r="K39" s="680">
        <f>K30-K34</f>
        <v>0.1148</v>
      </c>
      <c r="L39" s="225"/>
      <c r="M39" s="225"/>
      <c r="N39" s="225"/>
      <c r="O39" s="225"/>
      <c r="P39" s="697">
        <f>P30-P34</f>
        <v>0.2412</v>
      </c>
    </row>
    <row r="40" spans="1:16" ht="20.25">
      <c r="A40" s="163"/>
      <c r="B40" s="343" t="s">
        <v>246</v>
      </c>
      <c r="C40" s="329"/>
      <c r="D40" s="329"/>
      <c r="E40" s="329"/>
      <c r="F40" s="329"/>
      <c r="G40" s="329"/>
      <c r="H40" s="329"/>
      <c r="I40" s="329"/>
      <c r="J40" s="329"/>
      <c r="K40" s="680">
        <f>K19</f>
        <v>0.07349999999999998</v>
      </c>
      <c r="L40" s="225"/>
      <c r="M40" s="225"/>
      <c r="N40" s="225"/>
      <c r="O40" s="225"/>
      <c r="P40" s="697">
        <f>P19</f>
        <v>0.244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85"/>
      <c r="L41" s="63"/>
      <c r="M41" s="63"/>
      <c r="N41" s="63"/>
      <c r="O41" s="63"/>
      <c r="P41" s="698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85"/>
      <c r="L42" s="63"/>
      <c r="M42" s="63"/>
      <c r="N42" s="63"/>
      <c r="O42" s="63"/>
      <c r="P42" s="698"/>
    </row>
    <row r="43" spans="1:16" ht="23.25">
      <c r="A43" s="163"/>
      <c r="B43" s="345" t="s">
        <v>249</v>
      </c>
      <c r="C43" s="346"/>
      <c r="D43" s="347"/>
      <c r="E43" s="347"/>
      <c r="F43" s="347"/>
      <c r="G43" s="347"/>
      <c r="H43" s="347"/>
      <c r="I43" s="347"/>
      <c r="J43" s="347"/>
      <c r="K43" s="686">
        <f>SUM(K39:K42)</f>
        <v>0.18829999999999997</v>
      </c>
      <c r="L43" s="348"/>
      <c r="M43" s="348"/>
      <c r="N43" s="348"/>
      <c r="O43" s="348"/>
      <c r="P43" s="699">
        <f>SUM(P39:P42)</f>
        <v>0.48519999999999996</v>
      </c>
    </row>
    <row r="44" ht="12.75">
      <c r="K44" s="687"/>
    </row>
    <row r="45" ht="13.5" thickBot="1">
      <c r="K45" s="687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344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606" t="s">
        <v>356</v>
      </c>
      <c r="L49" s="21"/>
      <c r="M49" s="21"/>
      <c r="N49" s="21"/>
      <c r="O49" s="21"/>
      <c r="P49" s="607" t="s">
        <v>357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347</v>
      </c>
      <c r="B52" s="268"/>
      <c r="C52" s="268"/>
      <c r="D52" s="269"/>
      <c r="E52" s="269"/>
      <c r="F52" s="270"/>
      <c r="G52" s="269"/>
      <c r="H52" s="21"/>
      <c r="I52" s="21"/>
      <c r="J52" s="21"/>
      <c r="K52" s="628">
        <f>K43</f>
        <v>0.18829999999999997</v>
      </c>
      <c r="L52" s="279" t="s">
        <v>345</v>
      </c>
      <c r="M52" s="21"/>
      <c r="N52" s="21"/>
      <c r="O52" s="21"/>
      <c r="P52" s="628">
        <f>P43</f>
        <v>0.48519999999999996</v>
      </c>
      <c r="Q52" s="350" t="s">
        <v>345</v>
      </c>
    </row>
    <row r="53" spans="1:17" ht="23.25">
      <c r="A53" s="604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605" t="s">
        <v>346</v>
      </c>
      <c r="B54" s="273"/>
      <c r="C54" s="53"/>
      <c r="D54" s="267"/>
      <c r="E54" s="267"/>
      <c r="F54" s="274"/>
      <c r="G54" s="269"/>
      <c r="H54" s="21"/>
      <c r="I54" s="21"/>
      <c r="J54" s="21"/>
      <c r="K54" s="628">
        <f>-'STEPPED UP GENCO'!K49</f>
        <v>0.0043841762</v>
      </c>
      <c r="L54" s="279" t="s">
        <v>345</v>
      </c>
      <c r="M54" s="21"/>
      <c r="N54" s="21"/>
      <c r="O54" s="21"/>
      <c r="P54" s="628">
        <f>-'STEPPED UP GENCO'!P49</f>
        <v>0.041635198699999994</v>
      </c>
      <c r="Q54" s="350" t="s">
        <v>345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22" t="s">
        <v>348</v>
      </c>
      <c r="K58" s="628">
        <f>SUM(K52:K57)</f>
        <v>0.19268417619999997</v>
      </c>
      <c r="L58" s="295" t="s">
        <v>345</v>
      </c>
      <c r="M58" s="349"/>
      <c r="N58" s="349"/>
      <c r="O58" s="349"/>
      <c r="P58" s="628">
        <f>SUM(P52:P57)</f>
        <v>0.5268351987</v>
      </c>
      <c r="Q58" s="295" t="s">
        <v>345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1">
      <selection activeCell="D21" sqref="D21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253</v>
      </c>
    </row>
    <row r="2" spans="1:17" ht="16.5" customHeight="1">
      <c r="A2" s="385" t="s">
        <v>254</v>
      </c>
      <c r="P2" s="540" t="str">
        <f>NDPL!Q1</f>
        <v>DECEMBER-2011</v>
      </c>
      <c r="Q2" s="599"/>
    </row>
    <row r="3" spans="1:8" ht="23.25">
      <c r="A3" s="228" t="s">
        <v>302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01/01/12</v>
      </c>
      <c r="H5" s="41" t="str">
        <f>NDPL!H5</f>
        <v>INTIAL READING 01/12/11</v>
      </c>
      <c r="I5" s="41" t="s">
        <v>4</v>
      </c>
      <c r="J5" s="41" t="s">
        <v>5</v>
      </c>
      <c r="K5" s="42" t="s">
        <v>6</v>
      </c>
      <c r="L5" s="43" t="str">
        <f>NDPL!G5</f>
        <v>FINAL READING 01/01/12</v>
      </c>
      <c r="M5" s="41" t="str">
        <f>NDPL!H5</f>
        <v>INTIAL READING 01/12/11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9.5" customHeight="1" thickTop="1">
      <c r="A7" s="366"/>
      <c r="B7" s="367" t="s">
        <v>268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269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270</v>
      </c>
      <c r="C9" s="371">
        <v>4864796</v>
      </c>
      <c r="D9" s="356" t="s">
        <v>13</v>
      </c>
      <c r="E9" s="364" t="s">
        <v>363</v>
      </c>
      <c r="F9" s="372">
        <v>100</v>
      </c>
      <c r="G9" s="649">
        <v>55829</v>
      </c>
      <c r="H9" s="650">
        <v>57132</v>
      </c>
      <c r="I9" s="378">
        <f>G9-H9</f>
        <v>-1303</v>
      </c>
      <c r="J9" s="378">
        <f>$F9*I9</f>
        <v>-130300</v>
      </c>
      <c r="K9" s="379">
        <f>J9/1000000</f>
        <v>-0.1303</v>
      </c>
      <c r="L9" s="649">
        <v>77473</v>
      </c>
      <c r="M9" s="650">
        <v>77499</v>
      </c>
      <c r="N9" s="378">
        <f>L9-M9</f>
        <v>-26</v>
      </c>
      <c r="O9" s="378">
        <f>$F9*N9</f>
        <v>-2600</v>
      </c>
      <c r="P9" s="379">
        <f>O9/1000000</f>
        <v>-0.0026</v>
      </c>
      <c r="Q9" s="184"/>
    </row>
    <row r="10" spans="1:17" ht="19.5" customHeight="1">
      <c r="A10" s="330">
        <v>2</v>
      </c>
      <c r="B10" s="373" t="s">
        <v>271</v>
      </c>
      <c r="C10" s="371">
        <v>4864797</v>
      </c>
      <c r="D10" s="356" t="s">
        <v>13</v>
      </c>
      <c r="E10" s="364" t="s">
        <v>363</v>
      </c>
      <c r="F10" s="372">
        <v>100</v>
      </c>
      <c r="G10" s="649">
        <v>9404</v>
      </c>
      <c r="H10" s="650">
        <v>7998</v>
      </c>
      <c r="I10" s="378">
        <f>G10-H10</f>
        <v>1406</v>
      </c>
      <c r="J10" s="378">
        <f>$F10*I10</f>
        <v>140600</v>
      </c>
      <c r="K10" s="379">
        <f>J10/1000000</f>
        <v>0.1406</v>
      </c>
      <c r="L10" s="649">
        <v>999502</v>
      </c>
      <c r="M10" s="650">
        <v>999414</v>
      </c>
      <c r="N10" s="378">
        <f>L10-M10</f>
        <v>88</v>
      </c>
      <c r="O10" s="378">
        <f>$F10*N10</f>
        <v>8800</v>
      </c>
      <c r="P10" s="379">
        <f>O10/1000000</f>
        <v>0.0088</v>
      </c>
      <c r="Q10" s="184"/>
    </row>
    <row r="11" spans="1:17" ht="19.5" customHeight="1">
      <c r="A11" s="330">
        <v>3</v>
      </c>
      <c r="B11" s="373" t="s">
        <v>272</v>
      </c>
      <c r="C11" s="371">
        <v>4864818</v>
      </c>
      <c r="D11" s="356" t="s">
        <v>13</v>
      </c>
      <c r="E11" s="364" t="s">
        <v>363</v>
      </c>
      <c r="F11" s="372">
        <v>100</v>
      </c>
      <c r="G11" s="649">
        <v>172776</v>
      </c>
      <c r="H11" s="650">
        <v>167600</v>
      </c>
      <c r="I11" s="378">
        <f>G11-H11</f>
        <v>5176</v>
      </c>
      <c r="J11" s="378">
        <f>$F11*I11</f>
        <v>517600</v>
      </c>
      <c r="K11" s="379">
        <f>J11/1000000</f>
        <v>0.5176</v>
      </c>
      <c r="L11" s="649">
        <v>91962</v>
      </c>
      <c r="M11" s="650">
        <v>91882</v>
      </c>
      <c r="N11" s="378">
        <f>L11-M11</f>
        <v>80</v>
      </c>
      <c r="O11" s="378">
        <f>$F11*N11</f>
        <v>8000</v>
      </c>
      <c r="P11" s="379">
        <f>O11/1000000</f>
        <v>0.008</v>
      </c>
      <c r="Q11" s="184"/>
    </row>
    <row r="12" spans="1:17" ht="19.5" customHeight="1">
      <c r="A12" s="330">
        <v>4</v>
      </c>
      <c r="B12" s="373" t="s">
        <v>273</v>
      </c>
      <c r="C12" s="371">
        <v>4864842</v>
      </c>
      <c r="D12" s="356" t="s">
        <v>13</v>
      </c>
      <c r="E12" s="364" t="s">
        <v>363</v>
      </c>
      <c r="F12" s="556">
        <v>1000</v>
      </c>
      <c r="G12" s="649">
        <v>14561</v>
      </c>
      <c r="H12" s="650">
        <v>13918</v>
      </c>
      <c r="I12" s="378">
        <f>G12-H12</f>
        <v>643</v>
      </c>
      <c r="J12" s="378">
        <f>$F12*I12</f>
        <v>643000</v>
      </c>
      <c r="K12" s="379">
        <f>J12/1000000</f>
        <v>0.643</v>
      </c>
      <c r="L12" s="649">
        <v>17759</v>
      </c>
      <c r="M12" s="650">
        <v>17718</v>
      </c>
      <c r="N12" s="378">
        <f>L12-M12</f>
        <v>41</v>
      </c>
      <c r="O12" s="378">
        <f>$F12*N12</f>
        <v>41000</v>
      </c>
      <c r="P12" s="379">
        <f>O12/1000000</f>
        <v>0.041</v>
      </c>
      <c r="Q12" s="184"/>
    </row>
    <row r="13" spans="1:17" ht="19.5" customHeight="1">
      <c r="A13" s="330"/>
      <c r="B13" s="370" t="s">
        <v>274</v>
      </c>
      <c r="C13" s="371"/>
      <c r="D13" s="356"/>
      <c r="E13" s="363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363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275</v>
      </c>
      <c r="C15" s="371">
        <v>4864880</v>
      </c>
      <c r="D15" s="356" t="s">
        <v>13</v>
      </c>
      <c r="E15" s="364" t="s">
        <v>363</v>
      </c>
      <c r="F15" s="372">
        <v>-500</v>
      </c>
      <c r="G15" s="649">
        <v>993769</v>
      </c>
      <c r="H15" s="650">
        <v>993804</v>
      </c>
      <c r="I15" s="378">
        <f>G15-H15</f>
        <v>-35</v>
      </c>
      <c r="J15" s="378">
        <f>$F15*I15</f>
        <v>17500</v>
      </c>
      <c r="K15" s="379">
        <f>J15/1000000</f>
        <v>0.0175</v>
      </c>
      <c r="L15" s="649">
        <v>944605</v>
      </c>
      <c r="M15" s="650">
        <v>945032</v>
      </c>
      <c r="N15" s="378">
        <f>L15-M15</f>
        <v>-427</v>
      </c>
      <c r="O15" s="378">
        <f>$F15*N15</f>
        <v>213500</v>
      </c>
      <c r="P15" s="379">
        <f>O15/1000000</f>
        <v>0.2135</v>
      </c>
      <c r="Q15" s="184"/>
    </row>
    <row r="16" spans="1:17" ht="19.5" customHeight="1">
      <c r="A16" s="330">
        <v>6</v>
      </c>
      <c r="B16" s="373" t="s">
        <v>276</v>
      </c>
      <c r="C16" s="371">
        <v>4864881</v>
      </c>
      <c r="D16" s="356" t="s">
        <v>13</v>
      </c>
      <c r="E16" s="364" t="s">
        <v>363</v>
      </c>
      <c r="F16" s="372">
        <v>-500</v>
      </c>
      <c r="G16" s="649">
        <v>994402</v>
      </c>
      <c r="H16" s="650">
        <v>994424</v>
      </c>
      <c r="I16" s="378">
        <f>G16-H16</f>
        <v>-22</v>
      </c>
      <c r="J16" s="378">
        <f>$F16*I16</f>
        <v>11000</v>
      </c>
      <c r="K16" s="379">
        <f>J16/1000000</f>
        <v>0.011</v>
      </c>
      <c r="L16" s="649">
        <v>987222</v>
      </c>
      <c r="M16" s="650">
        <v>987505</v>
      </c>
      <c r="N16" s="378">
        <f>L16-M16</f>
        <v>-283</v>
      </c>
      <c r="O16" s="378">
        <f>$F16*N16</f>
        <v>141500</v>
      </c>
      <c r="P16" s="379">
        <f>O16/1000000</f>
        <v>0.1415</v>
      </c>
      <c r="Q16" s="184"/>
    </row>
    <row r="17" spans="1:17" ht="19.5" customHeight="1">
      <c r="A17" s="330">
        <v>7</v>
      </c>
      <c r="B17" s="373" t="s">
        <v>291</v>
      </c>
      <c r="C17" s="371">
        <v>4902572</v>
      </c>
      <c r="D17" s="356" t="s">
        <v>13</v>
      </c>
      <c r="E17" s="364" t="s">
        <v>363</v>
      </c>
      <c r="F17" s="372">
        <v>300</v>
      </c>
      <c r="G17" s="649">
        <v>999987</v>
      </c>
      <c r="H17" s="650">
        <v>999987</v>
      </c>
      <c r="I17" s="378">
        <f>G17-H17</f>
        <v>0</v>
      </c>
      <c r="J17" s="378">
        <f>$F17*I17</f>
        <v>0</v>
      </c>
      <c r="K17" s="379">
        <f>J17/1000000</f>
        <v>0</v>
      </c>
      <c r="L17" s="649">
        <v>999884</v>
      </c>
      <c r="M17" s="650">
        <v>999884</v>
      </c>
      <c r="N17" s="378">
        <f>L17-M17</f>
        <v>0</v>
      </c>
      <c r="O17" s="378">
        <f>$F17*N17</f>
        <v>0</v>
      </c>
      <c r="P17" s="379">
        <f>O17/1000000</f>
        <v>0</v>
      </c>
      <c r="Q17" s="184"/>
    </row>
    <row r="18" spans="1:17" ht="19.5" customHeight="1">
      <c r="A18" s="330"/>
      <c r="B18" s="370"/>
      <c r="C18" s="371"/>
      <c r="D18" s="356"/>
      <c r="E18" s="364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364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364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277</v>
      </c>
      <c r="C21" s="371"/>
      <c r="D21" s="356"/>
      <c r="E21" s="364"/>
      <c r="F21" s="374"/>
      <c r="G21" s="118"/>
      <c r="H21" s="106"/>
      <c r="I21" s="49"/>
      <c r="J21" s="53"/>
      <c r="K21" s="382">
        <f>SUM(K9:K20)</f>
        <v>1.1994</v>
      </c>
      <c r="L21" s="390"/>
      <c r="M21" s="387"/>
      <c r="N21" s="387"/>
      <c r="O21" s="387"/>
      <c r="P21" s="383">
        <f>SUM(P9:P20)</f>
        <v>0.4102</v>
      </c>
      <c r="Q21" s="184"/>
    </row>
    <row r="22" spans="1:17" ht="19.5" customHeight="1">
      <c r="A22" s="330"/>
      <c r="B22" s="370" t="s">
        <v>278</v>
      </c>
      <c r="C22" s="371"/>
      <c r="D22" s="356"/>
      <c r="E22" s="364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279</v>
      </c>
      <c r="C23" s="371"/>
      <c r="D23" s="356"/>
      <c r="E23" s="364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280</v>
      </c>
      <c r="C24" s="371">
        <v>4864794</v>
      </c>
      <c r="D24" s="356" t="s">
        <v>13</v>
      </c>
      <c r="E24" s="364" t="s">
        <v>363</v>
      </c>
      <c r="F24" s="372">
        <v>200</v>
      </c>
      <c r="G24" s="649">
        <v>956054</v>
      </c>
      <c r="H24" s="650">
        <v>955509</v>
      </c>
      <c r="I24" s="378">
        <f>G24-H24</f>
        <v>545</v>
      </c>
      <c r="J24" s="378">
        <f>$F24*I24</f>
        <v>109000</v>
      </c>
      <c r="K24" s="379">
        <f>J24/1000000</f>
        <v>0.109</v>
      </c>
      <c r="L24" s="649">
        <v>991934</v>
      </c>
      <c r="M24" s="650">
        <v>991835</v>
      </c>
      <c r="N24" s="378">
        <f>L24-M24</f>
        <v>99</v>
      </c>
      <c r="O24" s="378">
        <f>$F24*N24</f>
        <v>19800</v>
      </c>
      <c r="P24" s="379">
        <f>O24/1000000</f>
        <v>0.0198</v>
      </c>
      <c r="Q24" s="184"/>
    </row>
    <row r="25" spans="1:17" ht="19.5" customHeight="1">
      <c r="A25" s="330">
        <v>9</v>
      </c>
      <c r="B25" s="373" t="s">
        <v>281</v>
      </c>
      <c r="C25" s="371">
        <v>4864795</v>
      </c>
      <c r="D25" s="356" t="s">
        <v>13</v>
      </c>
      <c r="E25" s="364" t="s">
        <v>363</v>
      </c>
      <c r="F25" s="372">
        <v>100</v>
      </c>
      <c r="G25" s="649">
        <v>897083</v>
      </c>
      <c r="H25" s="650">
        <v>902696</v>
      </c>
      <c r="I25" s="378">
        <f>G25-H25</f>
        <v>-5613</v>
      </c>
      <c r="J25" s="378">
        <f>$F25*I25</f>
        <v>-561300</v>
      </c>
      <c r="K25" s="379">
        <f>J25/1000000</f>
        <v>-0.5613</v>
      </c>
      <c r="L25" s="649">
        <v>928597</v>
      </c>
      <c r="M25" s="650">
        <v>928741</v>
      </c>
      <c r="N25" s="378">
        <f>L25-M25</f>
        <v>-144</v>
      </c>
      <c r="O25" s="378">
        <f>$F25*N25</f>
        <v>-14400</v>
      </c>
      <c r="P25" s="379">
        <f>O25/1000000</f>
        <v>-0.0144</v>
      </c>
      <c r="Q25" s="184"/>
    </row>
    <row r="26" spans="1:17" ht="19.5" customHeight="1">
      <c r="A26" s="330"/>
      <c r="B26" s="373"/>
      <c r="C26" s="371"/>
      <c r="D26" s="356"/>
      <c r="E26" s="364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282</v>
      </c>
      <c r="C27" s="373"/>
      <c r="D27" s="356"/>
      <c r="E27" s="364"/>
      <c r="F27" s="374"/>
      <c r="G27" s="118"/>
      <c r="H27" s="106"/>
      <c r="I27" s="49"/>
      <c r="J27" s="53"/>
      <c r="K27" s="383">
        <f>SUM(K24:K26)</f>
        <v>-0.45230000000000004</v>
      </c>
      <c r="L27" s="390"/>
      <c r="M27" s="387"/>
      <c r="N27" s="387"/>
      <c r="O27" s="387"/>
      <c r="P27" s="383">
        <f>SUM(P24:P26)</f>
        <v>0.005400000000000002</v>
      </c>
      <c r="Q27" s="184"/>
    </row>
    <row r="28" spans="1:17" ht="19.5" customHeight="1">
      <c r="A28" s="330"/>
      <c r="B28" s="370" t="s">
        <v>283</v>
      </c>
      <c r="C28" s="371"/>
      <c r="D28" s="356"/>
      <c r="E28" s="363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279</v>
      </c>
      <c r="C29" s="371"/>
      <c r="D29" s="356"/>
      <c r="E29" s="363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284</v>
      </c>
      <c r="C30" s="371">
        <v>4864819</v>
      </c>
      <c r="D30" s="356" t="s">
        <v>13</v>
      </c>
      <c r="E30" s="364" t="s">
        <v>363</v>
      </c>
      <c r="F30" s="375">
        <v>200</v>
      </c>
      <c r="G30" s="649">
        <v>164994</v>
      </c>
      <c r="H30" s="650">
        <v>162987</v>
      </c>
      <c r="I30" s="378">
        <f aca="true" t="shared" si="0" ref="I30:I35">G30-H30</f>
        <v>2007</v>
      </c>
      <c r="J30" s="378">
        <f aca="true" t="shared" si="1" ref="J30:J35">$F30*I30</f>
        <v>401400</v>
      </c>
      <c r="K30" s="379">
        <f aca="true" t="shared" si="2" ref="K30:K35">J30/1000000</f>
        <v>0.4014</v>
      </c>
      <c r="L30" s="649">
        <v>258473</v>
      </c>
      <c r="M30" s="650">
        <v>258294</v>
      </c>
      <c r="N30" s="378">
        <f aca="true" t="shared" si="3" ref="N30:N35">L30-M30</f>
        <v>179</v>
      </c>
      <c r="O30" s="378">
        <f aca="true" t="shared" si="4" ref="O30:O35">$F30*N30</f>
        <v>35800</v>
      </c>
      <c r="P30" s="379">
        <f aca="true" t="shared" si="5" ref="P30:P35">O30/1000000</f>
        <v>0.0358</v>
      </c>
      <c r="Q30" s="184"/>
    </row>
    <row r="31" spans="1:17" ht="19.5" customHeight="1">
      <c r="A31" s="330">
        <v>11</v>
      </c>
      <c r="B31" s="373" t="s">
        <v>285</v>
      </c>
      <c r="C31" s="371">
        <v>4864801</v>
      </c>
      <c r="D31" s="356" t="s">
        <v>13</v>
      </c>
      <c r="E31" s="364" t="s">
        <v>363</v>
      </c>
      <c r="F31" s="375">
        <v>200</v>
      </c>
      <c r="G31" s="649">
        <v>52233</v>
      </c>
      <c r="H31" s="650">
        <v>48999</v>
      </c>
      <c r="I31" s="378">
        <f t="shared" si="0"/>
        <v>3234</v>
      </c>
      <c r="J31" s="378">
        <f t="shared" si="1"/>
        <v>646800</v>
      </c>
      <c r="K31" s="379">
        <f t="shared" si="2"/>
        <v>0.6468</v>
      </c>
      <c r="L31" s="649">
        <v>40234</v>
      </c>
      <c r="M31" s="650">
        <v>40242</v>
      </c>
      <c r="N31" s="378">
        <f t="shared" si="3"/>
        <v>-8</v>
      </c>
      <c r="O31" s="378">
        <f t="shared" si="4"/>
        <v>-1600</v>
      </c>
      <c r="P31" s="379">
        <f t="shared" si="5"/>
        <v>-0.0016</v>
      </c>
      <c r="Q31" s="184"/>
    </row>
    <row r="32" spans="1:17" ht="19.5" customHeight="1">
      <c r="A32" s="330">
        <v>12</v>
      </c>
      <c r="B32" s="373" t="s">
        <v>286</v>
      </c>
      <c r="C32" s="371">
        <v>4864820</v>
      </c>
      <c r="D32" s="356" t="s">
        <v>13</v>
      </c>
      <c r="E32" s="364" t="s">
        <v>363</v>
      </c>
      <c r="F32" s="375">
        <v>100</v>
      </c>
      <c r="G32" s="649">
        <v>70126</v>
      </c>
      <c r="H32" s="650">
        <v>64110</v>
      </c>
      <c r="I32" s="378">
        <f t="shared" si="0"/>
        <v>6016</v>
      </c>
      <c r="J32" s="378">
        <f t="shared" si="1"/>
        <v>601600</v>
      </c>
      <c r="K32" s="379">
        <f t="shared" si="2"/>
        <v>0.6016</v>
      </c>
      <c r="L32" s="649">
        <v>70029</v>
      </c>
      <c r="M32" s="650">
        <v>70046</v>
      </c>
      <c r="N32" s="378">
        <f t="shared" si="3"/>
        <v>-17</v>
      </c>
      <c r="O32" s="378">
        <f t="shared" si="4"/>
        <v>-1700</v>
      </c>
      <c r="P32" s="379">
        <f t="shared" si="5"/>
        <v>-0.0017</v>
      </c>
      <c r="Q32" s="184"/>
    </row>
    <row r="33" spans="1:17" ht="19.5" customHeight="1">
      <c r="A33" s="330">
        <v>13</v>
      </c>
      <c r="B33" s="373" t="s">
        <v>287</v>
      </c>
      <c r="C33" s="371">
        <v>4865168</v>
      </c>
      <c r="D33" s="356" t="s">
        <v>13</v>
      </c>
      <c r="E33" s="364" t="s">
        <v>363</v>
      </c>
      <c r="F33" s="375">
        <v>1000</v>
      </c>
      <c r="G33" s="649">
        <v>987154</v>
      </c>
      <c r="H33" s="650">
        <v>987116</v>
      </c>
      <c r="I33" s="378">
        <f t="shared" si="0"/>
        <v>38</v>
      </c>
      <c r="J33" s="378">
        <f t="shared" si="1"/>
        <v>38000</v>
      </c>
      <c r="K33" s="379">
        <f t="shared" si="2"/>
        <v>0.038</v>
      </c>
      <c r="L33" s="649">
        <v>997797</v>
      </c>
      <c r="M33" s="650">
        <v>997780</v>
      </c>
      <c r="N33" s="378">
        <f t="shared" si="3"/>
        <v>17</v>
      </c>
      <c r="O33" s="378">
        <f t="shared" si="4"/>
        <v>17000</v>
      </c>
      <c r="P33" s="379">
        <f t="shared" si="5"/>
        <v>0.017</v>
      </c>
      <c r="Q33" s="184"/>
    </row>
    <row r="34" spans="1:17" ht="19.5" customHeight="1">
      <c r="A34" s="330">
        <v>14</v>
      </c>
      <c r="B34" s="373" t="s">
        <v>288</v>
      </c>
      <c r="C34" s="371">
        <v>4864802</v>
      </c>
      <c r="D34" s="356" t="s">
        <v>13</v>
      </c>
      <c r="E34" s="364" t="s">
        <v>363</v>
      </c>
      <c r="F34" s="375">
        <v>100</v>
      </c>
      <c r="G34" s="649">
        <v>985465</v>
      </c>
      <c r="H34" s="650">
        <v>986443</v>
      </c>
      <c r="I34" s="378">
        <f t="shared" si="0"/>
        <v>-978</v>
      </c>
      <c r="J34" s="378">
        <f t="shared" si="1"/>
        <v>-97800</v>
      </c>
      <c r="K34" s="379">
        <f t="shared" si="2"/>
        <v>-0.0978</v>
      </c>
      <c r="L34" s="649">
        <v>7415</v>
      </c>
      <c r="M34" s="650">
        <v>7434</v>
      </c>
      <c r="N34" s="378">
        <f t="shared" si="3"/>
        <v>-19</v>
      </c>
      <c r="O34" s="378">
        <f t="shared" si="4"/>
        <v>-1900</v>
      </c>
      <c r="P34" s="379">
        <f t="shared" si="5"/>
        <v>-0.0019</v>
      </c>
      <c r="Q34" s="184"/>
    </row>
    <row r="35" spans="1:17" ht="19.5" customHeight="1">
      <c r="A35" s="330">
        <v>15</v>
      </c>
      <c r="B35" s="373" t="s">
        <v>395</v>
      </c>
      <c r="C35" s="371">
        <v>5128400</v>
      </c>
      <c r="D35" s="356" t="s">
        <v>13</v>
      </c>
      <c r="E35" s="364" t="s">
        <v>363</v>
      </c>
      <c r="F35" s="375">
        <v>937.5</v>
      </c>
      <c r="G35" s="649">
        <v>121</v>
      </c>
      <c r="H35" s="650">
        <v>130</v>
      </c>
      <c r="I35" s="378">
        <f t="shared" si="0"/>
        <v>-9</v>
      </c>
      <c r="J35" s="378">
        <f t="shared" si="1"/>
        <v>-8437.5</v>
      </c>
      <c r="K35" s="379">
        <f t="shared" si="2"/>
        <v>-0.0084375</v>
      </c>
      <c r="L35" s="649">
        <v>2680</v>
      </c>
      <c r="M35" s="650">
        <v>2577</v>
      </c>
      <c r="N35" s="378">
        <f t="shared" si="3"/>
        <v>103</v>
      </c>
      <c r="O35" s="378">
        <f t="shared" si="4"/>
        <v>96562.5</v>
      </c>
      <c r="P35" s="379">
        <f t="shared" si="5"/>
        <v>0.0965625</v>
      </c>
      <c r="Q35" s="184"/>
    </row>
    <row r="36" spans="1:17" ht="19.5" customHeight="1">
      <c r="A36" s="330"/>
      <c r="B36" s="370" t="s">
        <v>274</v>
      </c>
      <c r="C36" s="371"/>
      <c r="D36" s="356"/>
      <c r="E36" s="363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289</v>
      </c>
      <c r="C37" s="371">
        <v>4864882</v>
      </c>
      <c r="D37" s="356" t="s">
        <v>13</v>
      </c>
      <c r="E37" s="364" t="s">
        <v>363</v>
      </c>
      <c r="F37" s="375">
        <v>-500</v>
      </c>
      <c r="G37" s="649">
        <v>992730</v>
      </c>
      <c r="H37" s="650">
        <v>993054</v>
      </c>
      <c r="I37" s="378">
        <f>G37-H37</f>
        <v>-324</v>
      </c>
      <c r="J37" s="378">
        <f>$F37*I37</f>
        <v>162000</v>
      </c>
      <c r="K37" s="379">
        <f>J37/1000000</f>
        <v>0.162</v>
      </c>
      <c r="L37" s="649">
        <v>995735</v>
      </c>
      <c r="M37" s="650">
        <v>995745</v>
      </c>
      <c r="N37" s="378">
        <f>L37-M37</f>
        <v>-10</v>
      </c>
      <c r="O37" s="378">
        <f>$F37*N37</f>
        <v>5000</v>
      </c>
      <c r="P37" s="379">
        <f>O37/1000000</f>
        <v>0.005</v>
      </c>
      <c r="Q37" s="184"/>
    </row>
    <row r="38" spans="1:17" ht="19.5" customHeight="1">
      <c r="A38" s="330">
        <v>17</v>
      </c>
      <c r="B38" s="373" t="s">
        <v>292</v>
      </c>
      <c r="C38" s="371">
        <v>4902572</v>
      </c>
      <c r="D38" s="356" t="s">
        <v>13</v>
      </c>
      <c r="E38" s="364" t="s">
        <v>363</v>
      </c>
      <c r="F38" s="375">
        <v>-300</v>
      </c>
      <c r="G38" s="649">
        <v>999987</v>
      </c>
      <c r="H38" s="650">
        <v>999987</v>
      </c>
      <c r="I38" s="378">
        <f>G38-H38</f>
        <v>0</v>
      </c>
      <c r="J38" s="378">
        <f>$F38*I38</f>
        <v>0</v>
      </c>
      <c r="K38" s="379">
        <f>J38/1000000</f>
        <v>0</v>
      </c>
      <c r="L38" s="649">
        <v>999884</v>
      </c>
      <c r="M38" s="650">
        <v>999884</v>
      </c>
      <c r="N38" s="378">
        <f>L38-M38</f>
        <v>0</v>
      </c>
      <c r="O38" s="378">
        <f>$F38*N38</f>
        <v>0</v>
      </c>
      <c r="P38" s="379">
        <f>O38/1000000</f>
        <v>0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290</v>
      </c>
      <c r="C40" s="377"/>
      <c r="D40" s="377"/>
      <c r="E40" s="377"/>
      <c r="F40" s="377"/>
      <c r="G40" s="128"/>
      <c r="H40" s="127"/>
      <c r="I40" s="127"/>
      <c r="J40" s="127"/>
      <c r="K40" s="629">
        <f>SUM(K30:K39)</f>
        <v>1.7435624999999997</v>
      </c>
      <c r="L40" s="391"/>
      <c r="M40" s="392"/>
      <c r="N40" s="392"/>
      <c r="O40" s="392"/>
      <c r="P40" s="384">
        <f>SUM(P30:P39)</f>
        <v>0.1491625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2:16" ht="21.75">
      <c r="B44" s="230" t="s">
        <v>349</v>
      </c>
      <c r="K44" s="395">
        <f>K21</f>
        <v>1.1994</v>
      </c>
      <c r="L44" s="394"/>
      <c r="M44" s="394"/>
      <c r="N44" s="394"/>
      <c r="O44" s="394"/>
      <c r="P44" s="395">
        <f>P21</f>
        <v>0.4102</v>
      </c>
    </row>
    <row r="45" spans="2:16" ht="21.75">
      <c r="B45" s="230" t="s">
        <v>350</v>
      </c>
      <c r="K45" s="395">
        <f>K27</f>
        <v>-0.45230000000000004</v>
      </c>
      <c r="L45" s="394"/>
      <c r="M45" s="394"/>
      <c r="N45" s="394"/>
      <c r="O45" s="394"/>
      <c r="P45" s="395">
        <f>P27</f>
        <v>0.005400000000000002</v>
      </c>
    </row>
    <row r="46" spans="2:16" ht="21.75">
      <c r="B46" s="230" t="s">
        <v>351</v>
      </c>
      <c r="K46" s="395">
        <f>K40</f>
        <v>1.7435624999999997</v>
      </c>
      <c r="L46" s="394"/>
      <c r="M46" s="394"/>
      <c r="N46" s="394"/>
      <c r="O46" s="394"/>
      <c r="P46" s="623">
        <f>P40</f>
        <v>0.1491625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A19">
      <selection activeCell="M39" sqref="M3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253</v>
      </c>
    </row>
    <row r="2" spans="1:16" ht="20.25">
      <c r="A2" s="404" t="s">
        <v>254</v>
      </c>
      <c r="P2" s="352" t="str">
        <f>NDPL!Q1</f>
        <v>DECEMBER-2011</v>
      </c>
    </row>
    <row r="3" spans="1:9" ht="18">
      <c r="A3" s="226" t="s">
        <v>368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01/01/12</v>
      </c>
      <c r="H5" s="41" t="str">
        <f>NDPL!H5</f>
        <v>INTIAL READING 01/12/11</v>
      </c>
      <c r="I5" s="41" t="s">
        <v>4</v>
      </c>
      <c r="J5" s="41" t="s">
        <v>5</v>
      </c>
      <c r="K5" s="41" t="s">
        <v>6</v>
      </c>
      <c r="L5" s="43" t="str">
        <f>NDPL!G5</f>
        <v>FINAL READING 01/01/12</v>
      </c>
      <c r="M5" s="41" t="str">
        <f>NDPL!H5</f>
        <v>INTIAL READING 01/12/11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9" t="s">
        <v>299</v>
      </c>
      <c r="C8" s="657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60" t="s">
        <v>300</v>
      </c>
      <c r="C9" s="661" t="s">
        <v>294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40">
        <v>1</v>
      </c>
      <c r="B10" s="656" t="s">
        <v>295</v>
      </c>
      <c r="C10" s="657">
        <v>4902497</v>
      </c>
      <c r="D10" s="720" t="s">
        <v>13</v>
      </c>
      <c r="E10" s="148" t="s">
        <v>372</v>
      </c>
      <c r="F10" s="658">
        <v>2000</v>
      </c>
      <c r="G10" s="649">
        <v>7030</v>
      </c>
      <c r="H10" s="650">
        <v>7360</v>
      </c>
      <c r="I10" s="650">
        <f>G10-H10</f>
        <v>-330</v>
      </c>
      <c r="J10" s="650">
        <f>$F10*I10</f>
        <v>-660000</v>
      </c>
      <c r="K10" s="650">
        <f>J10/1000000</f>
        <v>-0.66</v>
      </c>
      <c r="L10" s="649">
        <v>4</v>
      </c>
      <c r="M10" s="650">
        <v>1</v>
      </c>
      <c r="N10" s="614">
        <f>L10-M10</f>
        <v>3</v>
      </c>
      <c r="O10" s="614">
        <f>$F10*N10</f>
        <v>6000</v>
      </c>
      <c r="P10" s="616">
        <f>O10/1000000</f>
        <v>0.006</v>
      </c>
      <c r="Q10" s="184"/>
    </row>
    <row r="11" spans="1:17" ht="20.25">
      <c r="A11" s="640">
        <v>2</v>
      </c>
      <c r="B11" s="656" t="s">
        <v>297</v>
      </c>
      <c r="C11" s="657">
        <v>4902498</v>
      </c>
      <c r="D11" s="720" t="s">
        <v>13</v>
      </c>
      <c r="E11" s="148" t="s">
        <v>372</v>
      </c>
      <c r="F11" s="658">
        <v>2000</v>
      </c>
      <c r="G11" s="649">
        <v>7083</v>
      </c>
      <c r="H11" s="650">
        <v>6577</v>
      </c>
      <c r="I11" s="650">
        <f>G11-H11</f>
        <v>506</v>
      </c>
      <c r="J11" s="650">
        <f>$F11*I11</f>
        <v>1012000</v>
      </c>
      <c r="K11" s="650">
        <f>J11/1000000</f>
        <v>1.012</v>
      </c>
      <c r="L11" s="649">
        <v>999716</v>
      </c>
      <c r="M11" s="650">
        <v>999697</v>
      </c>
      <c r="N11" s="614">
        <f>L11-M11</f>
        <v>19</v>
      </c>
      <c r="O11" s="614">
        <f>$F11*N11</f>
        <v>38000</v>
      </c>
      <c r="P11" s="616">
        <f>O11/1000000</f>
        <v>0.038</v>
      </c>
      <c r="Q11" s="184"/>
    </row>
    <row r="12" spans="1:17" ht="14.25">
      <c r="A12" s="118"/>
      <c r="B12" s="154"/>
      <c r="C12" s="136"/>
      <c r="D12" s="720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20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20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20"/>
      <c r="E15" s="155"/>
      <c r="F15" s="156"/>
      <c r="G15" s="162"/>
      <c r="H15" s="672" t="s">
        <v>335</v>
      </c>
      <c r="I15" s="651"/>
      <c r="J15" s="378"/>
      <c r="K15" s="652">
        <f>SUM(K10:K11)</f>
        <v>0.352</v>
      </c>
      <c r="L15" s="224"/>
      <c r="M15" s="673" t="s">
        <v>335</v>
      </c>
      <c r="N15" s="653"/>
      <c r="O15" s="645"/>
      <c r="P15" s="654">
        <f>SUM(P10:P11)</f>
        <v>0.044</v>
      </c>
      <c r="Q15" s="184"/>
    </row>
    <row r="16" spans="1:17" ht="18">
      <c r="A16" s="118"/>
      <c r="B16" s="399" t="s">
        <v>12</v>
      </c>
      <c r="C16" s="398"/>
      <c r="D16" s="720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301</v>
      </c>
      <c r="C17" s="188" t="s">
        <v>294</v>
      </c>
      <c r="D17" s="721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295</v>
      </c>
      <c r="C18" s="398">
        <v>4902505</v>
      </c>
      <c r="D18" s="720" t="s">
        <v>13</v>
      </c>
      <c r="E18" s="148" t="s">
        <v>372</v>
      </c>
      <c r="F18" s="662">
        <v>1000</v>
      </c>
      <c r="G18" s="649"/>
      <c r="H18" s="650"/>
      <c r="I18" s="650">
        <f>G18-H18</f>
        <v>0</v>
      </c>
      <c r="J18" s="650">
        <f>$F18*I18</f>
        <v>0</v>
      </c>
      <c r="K18" s="650">
        <f>J18/1000000</f>
        <v>0</v>
      </c>
      <c r="L18" s="649"/>
      <c r="M18" s="650"/>
      <c r="N18" s="614">
        <f>L18-M18</f>
        <v>0</v>
      </c>
      <c r="O18" s="614">
        <f>$F18*N18</f>
        <v>0</v>
      </c>
      <c r="P18" s="616">
        <f>O18/1000000</f>
        <v>0</v>
      </c>
      <c r="Q18" s="184"/>
    </row>
    <row r="19" spans="1:17" ht="20.25" customHeight="1">
      <c r="A19" s="332">
        <v>4</v>
      </c>
      <c r="B19" s="397" t="s">
        <v>297</v>
      </c>
      <c r="C19" s="398">
        <v>4902506</v>
      </c>
      <c r="D19" s="720" t="s">
        <v>13</v>
      </c>
      <c r="E19" s="148" t="s">
        <v>372</v>
      </c>
      <c r="F19" s="662">
        <v>1000</v>
      </c>
      <c r="G19" s="649">
        <v>985849</v>
      </c>
      <c r="H19" s="650">
        <v>986227</v>
      </c>
      <c r="I19" s="650">
        <f>G19-H19</f>
        <v>-378</v>
      </c>
      <c r="J19" s="650">
        <f>$F19*I19</f>
        <v>-378000</v>
      </c>
      <c r="K19" s="650">
        <f>J19/1000000</f>
        <v>-0.378</v>
      </c>
      <c r="L19" s="649">
        <v>991066</v>
      </c>
      <c r="M19" s="650">
        <v>991638</v>
      </c>
      <c r="N19" s="614">
        <f>L19-M19</f>
        <v>-572</v>
      </c>
      <c r="O19" s="614">
        <f>$F19*N19</f>
        <v>-572000</v>
      </c>
      <c r="P19" s="616">
        <f>O19/1000000</f>
        <v>-0.572</v>
      </c>
      <c r="Q19" s="631"/>
    </row>
    <row r="20" spans="1:17" ht="12.75">
      <c r="A20" s="25"/>
      <c r="B20" s="21"/>
      <c r="C20" s="21"/>
      <c r="D20" s="21"/>
      <c r="E20" s="21"/>
      <c r="F20" s="125"/>
      <c r="G20" s="25"/>
      <c r="H20" s="21"/>
      <c r="I20" s="21"/>
      <c r="J20" s="21"/>
      <c r="K20" s="125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75" t="s">
        <v>335</v>
      </c>
      <c r="I23" s="674"/>
      <c r="J23" s="542"/>
      <c r="K23" s="655">
        <f>SUM(K18:K19)</f>
        <v>-0.378</v>
      </c>
      <c r="L23" s="25"/>
      <c r="M23" s="675" t="s">
        <v>335</v>
      </c>
      <c r="N23" s="655"/>
      <c r="O23" s="542"/>
      <c r="P23" s="655">
        <f>SUM(P18:P19)</f>
        <v>-0.572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63" t="s">
        <v>303</v>
      </c>
      <c r="B30" s="227"/>
      <c r="C30" s="227"/>
      <c r="D30" s="227"/>
      <c r="E30" s="227"/>
      <c r="F30" s="227"/>
      <c r="K30" s="164">
        <f>(K15+K23)</f>
        <v>-0.026000000000000023</v>
      </c>
      <c r="L30" s="165"/>
      <c r="M30" s="165"/>
      <c r="N30" s="165"/>
      <c r="O30" s="165"/>
      <c r="P30" s="164">
        <f>(P15+P23)</f>
        <v>-0.5279999999999999</v>
      </c>
    </row>
    <row r="33" spans="1:2" ht="18">
      <c r="A33" s="663" t="s">
        <v>304</v>
      </c>
      <c r="B33" s="663" t="s">
        <v>305</v>
      </c>
    </row>
    <row r="34" spans="1:16" ht="18">
      <c r="A34" s="243"/>
      <c r="B34" s="243"/>
      <c r="H34" s="189" t="s">
        <v>306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307</v>
      </c>
      <c r="I35" s="227"/>
      <c r="J35" s="189"/>
      <c r="K35" s="339">
        <f>BRPL!K19</f>
        <v>0</v>
      </c>
      <c r="L35" s="339"/>
      <c r="M35" s="339"/>
      <c r="N35" s="339"/>
      <c r="O35" s="339"/>
      <c r="P35" s="339">
        <f>BRPL!P19</f>
        <v>0</v>
      </c>
    </row>
    <row r="36" spans="8:16" ht="18">
      <c r="H36" s="189" t="s">
        <v>308</v>
      </c>
      <c r="I36" s="227"/>
      <c r="J36" s="189"/>
      <c r="K36" s="227">
        <f>BYPL!K32</f>
        <v>-0.3026</v>
      </c>
      <c r="L36" s="227"/>
      <c r="M36" s="664"/>
      <c r="N36" s="227"/>
      <c r="O36" s="227"/>
      <c r="P36" s="227">
        <f>BYPL!P32</f>
        <v>-5.843999999999999</v>
      </c>
    </row>
    <row r="37" spans="8:16" ht="18">
      <c r="H37" s="189" t="s">
        <v>309</v>
      </c>
      <c r="I37" s="227"/>
      <c r="J37" s="189"/>
      <c r="K37" s="227">
        <f>NDMC!K30</f>
        <v>-0.156</v>
      </c>
      <c r="L37" s="227"/>
      <c r="M37" s="227"/>
      <c r="N37" s="227"/>
      <c r="O37" s="227"/>
      <c r="P37" s="227">
        <f>NDMC!P30</f>
        <v>1.7699000000000003</v>
      </c>
    </row>
    <row r="38" spans="8:16" ht="18">
      <c r="H38" s="189" t="s">
        <v>310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65" t="s">
        <v>311</v>
      </c>
      <c r="I39" s="189"/>
      <c r="J39" s="189"/>
      <c r="K39" s="189">
        <f>SUM(K34:K38)</f>
        <v>-0.4586</v>
      </c>
      <c r="L39" s="227"/>
      <c r="M39" s="227"/>
      <c r="N39" s="227"/>
      <c r="O39" s="227"/>
      <c r="P39" s="189">
        <f>SUM(P34:P38)</f>
        <v>-4.0741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63" t="s">
        <v>336</v>
      </c>
      <c r="B41" s="138"/>
      <c r="C41" s="138"/>
      <c r="D41" s="138"/>
      <c r="E41" s="138"/>
      <c r="F41" s="138"/>
      <c r="G41" s="138"/>
      <c r="H41" s="189"/>
      <c r="I41" s="666"/>
      <c r="J41" s="189"/>
      <c r="K41" s="666">
        <f>K30+K39</f>
        <v>-0.48460000000000003</v>
      </c>
      <c r="L41" s="227"/>
      <c r="M41" s="227"/>
      <c r="N41" s="227"/>
      <c r="O41" s="227"/>
      <c r="P41" s="666">
        <f>P30+P39</f>
        <v>-4.602099999999999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65" t="s">
        <v>312</v>
      </c>
      <c r="B43" s="189" t="s">
        <v>313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67" t="s">
        <v>314</v>
      </c>
      <c r="B45" s="668" t="s">
        <v>315</v>
      </c>
      <c r="C45" s="669" t="s">
        <v>316</v>
      </c>
      <c r="D45" s="668"/>
      <c r="E45" s="668"/>
      <c r="F45" s="668"/>
      <c r="G45" s="542">
        <v>29.953</v>
      </c>
      <c r="H45" s="668" t="s">
        <v>317</v>
      </c>
      <c r="I45" s="668"/>
      <c r="J45" s="670"/>
      <c r="K45" s="668">
        <f>($K$41*G45)/100</f>
        <v>-0.14515223800000002</v>
      </c>
      <c r="L45" s="668"/>
      <c r="M45" s="668"/>
      <c r="N45" s="668"/>
      <c r="O45" s="668"/>
      <c r="P45" s="668">
        <f>($P$41*G45)/100</f>
        <v>-1.3784670129999999</v>
      </c>
    </row>
    <row r="46" spans="1:16" ht="18">
      <c r="A46" s="667" t="s">
        <v>318</v>
      </c>
      <c r="B46" s="668" t="s">
        <v>373</v>
      </c>
      <c r="C46" s="669" t="s">
        <v>316</v>
      </c>
      <c r="D46" s="668"/>
      <c r="E46" s="668"/>
      <c r="F46" s="668"/>
      <c r="G46" s="542">
        <v>40.739</v>
      </c>
      <c r="H46" s="668" t="s">
        <v>317</v>
      </c>
      <c r="I46" s="668"/>
      <c r="J46" s="670"/>
      <c r="K46" s="668">
        <f>($K$41*G46)/100</f>
        <v>-0.197421194</v>
      </c>
      <c r="L46" s="668"/>
      <c r="M46" s="668"/>
      <c r="N46" s="668"/>
      <c r="O46" s="668"/>
      <c r="P46" s="668">
        <f>($P$41*G46)/100</f>
        <v>-1.8748495189999994</v>
      </c>
    </row>
    <row r="47" spans="1:16" ht="18">
      <c r="A47" s="667" t="s">
        <v>319</v>
      </c>
      <c r="B47" s="668" t="s">
        <v>374</v>
      </c>
      <c r="C47" s="669" t="s">
        <v>316</v>
      </c>
      <c r="D47" s="668"/>
      <c r="E47" s="668"/>
      <c r="F47" s="668"/>
      <c r="G47" s="542">
        <v>23.0935</v>
      </c>
      <c r="H47" s="668" t="s">
        <v>317</v>
      </c>
      <c r="I47" s="668"/>
      <c r="J47" s="670"/>
      <c r="K47" s="668">
        <f>($K$41*G47)/100</f>
        <v>-0.111911101</v>
      </c>
      <c r="L47" s="668"/>
      <c r="M47" s="668"/>
      <c r="N47" s="668"/>
      <c r="O47" s="668"/>
      <c r="P47" s="668">
        <f>($P$41*G47)/100</f>
        <v>-1.0627859634999997</v>
      </c>
    </row>
    <row r="48" spans="1:16" ht="18">
      <c r="A48" s="667" t="s">
        <v>320</v>
      </c>
      <c r="B48" s="668" t="s">
        <v>375</v>
      </c>
      <c r="C48" s="669" t="s">
        <v>316</v>
      </c>
      <c r="D48" s="668"/>
      <c r="E48" s="668"/>
      <c r="F48" s="668"/>
      <c r="G48" s="542">
        <v>5.3098</v>
      </c>
      <c r="H48" s="668" t="s">
        <v>317</v>
      </c>
      <c r="I48" s="668"/>
      <c r="J48" s="670"/>
      <c r="K48" s="668">
        <f>($K$41*G48)/100</f>
        <v>-0.0257312908</v>
      </c>
      <c r="L48" s="668"/>
      <c r="M48" s="668"/>
      <c r="N48" s="668"/>
      <c r="O48" s="668"/>
      <c r="P48" s="668">
        <f>($P$41*G48)/100</f>
        <v>-0.24436230579999996</v>
      </c>
    </row>
    <row r="49" spans="1:16" ht="18">
      <c r="A49" s="667" t="s">
        <v>321</v>
      </c>
      <c r="B49" s="668" t="s">
        <v>376</v>
      </c>
      <c r="C49" s="669" t="s">
        <v>316</v>
      </c>
      <c r="D49" s="668"/>
      <c r="E49" s="668"/>
      <c r="F49" s="668"/>
      <c r="G49" s="542">
        <v>0.9047</v>
      </c>
      <c r="H49" s="668" t="s">
        <v>317</v>
      </c>
      <c r="I49" s="668"/>
      <c r="J49" s="670"/>
      <c r="K49" s="668">
        <f>($K$41*G49)/100</f>
        <v>-0.0043841762</v>
      </c>
      <c r="L49" s="668"/>
      <c r="M49" s="668"/>
      <c r="N49" s="668"/>
      <c r="O49" s="668"/>
      <c r="P49" s="668">
        <f>($P$41*G49)/100</f>
        <v>-0.041635198699999994</v>
      </c>
    </row>
    <row r="50" spans="6:10" ht="12.75">
      <c r="F50" s="168"/>
      <c r="J50" s="169"/>
    </row>
    <row r="51" spans="1:10" ht="15">
      <c r="A51" s="671" t="s">
        <v>410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T29" sqref="T2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30" t="s">
        <v>371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25" t="s">
        <v>406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418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337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60" t="s">
        <v>356</v>
      </c>
      <c r="J11" s="310"/>
      <c r="K11" s="310"/>
      <c r="L11" s="310"/>
      <c r="M11" s="310"/>
      <c r="N11" s="560" t="s">
        <v>357</v>
      </c>
      <c r="O11" s="310"/>
      <c r="P11" s="310"/>
      <c r="Q11" s="519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24">
        <v>1</v>
      </c>
      <c r="B13" s="525" t="s">
        <v>338</v>
      </c>
      <c r="C13" s="526"/>
      <c r="D13" s="526"/>
      <c r="E13" s="523"/>
      <c r="F13" s="523"/>
      <c r="G13" s="262"/>
      <c r="H13" s="520"/>
      <c r="I13" s="521">
        <f>NDPL!K158</f>
        <v>-1.9650852620000028</v>
      </c>
      <c r="J13" s="308"/>
      <c r="K13" s="308"/>
      <c r="L13" s="308"/>
      <c r="M13" s="520" t="s">
        <v>370</v>
      </c>
      <c r="N13" s="521">
        <f>NDPL!P158</f>
        <v>3.4602295129999994</v>
      </c>
      <c r="O13" s="308"/>
      <c r="P13" s="308"/>
      <c r="Q13" s="326"/>
      <c r="R13" s="21"/>
    </row>
    <row r="14" spans="1:18" ht="26.25">
      <c r="A14" s="524"/>
      <c r="B14" s="525"/>
      <c r="C14" s="526"/>
      <c r="D14" s="526"/>
      <c r="E14" s="523"/>
      <c r="F14" s="523"/>
      <c r="G14" s="262"/>
      <c r="H14" s="520"/>
      <c r="I14" s="521"/>
      <c r="J14" s="308"/>
      <c r="K14" s="308"/>
      <c r="L14" s="308"/>
      <c r="M14" s="520"/>
      <c r="N14" s="521"/>
      <c r="O14" s="308"/>
      <c r="P14" s="308"/>
      <c r="Q14" s="326"/>
      <c r="R14" s="21"/>
    </row>
    <row r="15" spans="1:18" ht="26.25">
      <c r="A15" s="524"/>
      <c r="B15" s="525"/>
      <c r="C15" s="526"/>
      <c r="D15" s="526"/>
      <c r="E15" s="523"/>
      <c r="F15" s="523"/>
      <c r="G15" s="257"/>
      <c r="H15" s="520"/>
      <c r="I15" s="521"/>
      <c r="J15" s="308"/>
      <c r="K15" s="308"/>
      <c r="L15" s="308"/>
      <c r="M15" s="520"/>
      <c r="N15" s="521"/>
      <c r="O15" s="308"/>
      <c r="P15" s="308"/>
      <c r="Q15" s="326"/>
      <c r="R15" s="21"/>
    </row>
    <row r="16" spans="1:18" ht="26.25">
      <c r="A16" s="524">
        <v>2</v>
      </c>
      <c r="B16" s="525" t="s">
        <v>339</v>
      </c>
      <c r="C16" s="526"/>
      <c r="D16" s="526"/>
      <c r="E16" s="523"/>
      <c r="F16" s="523"/>
      <c r="G16" s="262"/>
      <c r="H16" s="520" t="s">
        <v>370</v>
      </c>
      <c r="I16" s="521">
        <f>BRPL!K178</f>
        <v>4.605121110000002</v>
      </c>
      <c r="J16" s="308"/>
      <c r="K16" s="308"/>
      <c r="L16" s="308"/>
      <c r="M16" s="520" t="s">
        <v>370</v>
      </c>
      <c r="N16" s="521">
        <f>BRPL!P178</f>
        <v>18.527216314999993</v>
      </c>
      <c r="O16" s="308"/>
      <c r="P16" s="308"/>
      <c r="Q16" s="326"/>
      <c r="R16" s="21"/>
    </row>
    <row r="17" spans="1:18" ht="26.25">
      <c r="A17" s="524"/>
      <c r="B17" s="525"/>
      <c r="C17" s="526"/>
      <c r="D17" s="526"/>
      <c r="E17" s="523"/>
      <c r="F17" s="523"/>
      <c r="G17" s="262"/>
      <c r="H17" s="520"/>
      <c r="I17" s="521"/>
      <c r="J17" s="308"/>
      <c r="K17" s="308"/>
      <c r="L17" s="308"/>
      <c r="M17" s="520"/>
      <c r="N17" s="521"/>
      <c r="O17" s="308"/>
      <c r="P17" s="308"/>
      <c r="Q17" s="326"/>
      <c r="R17" s="21"/>
    </row>
    <row r="18" spans="1:18" ht="26.25">
      <c r="A18" s="524"/>
      <c r="B18" s="525"/>
      <c r="C18" s="526"/>
      <c r="D18" s="526"/>
      <c r="E18" s="523"/>
      <c r="F18" s="523"/>
      <c r="G18" s="257"/>
      <c r="H18" s="520"/>
      <c r="I18" s="521"/>
      <c r="J18" s="308"/>
      <c r="K18" s="308"/>
      <c r="L18" s="308"/>
      <c r="M18" s="520"/>
      <c r="N18" s="521"/>
      <c r="O18" s="308"/>
      <c r="P18" s="308"/>
      <c r="Q18" s="326"/>
      <c r="R18" s="21"/>
    </row>
    <row r="19" spans="1:18" ht="26.25">
      <c r="A19" s="524">
        <v>3</v>
      </c>
      <c r="B19" s="525" t="s">
        <v>340</v>
      </c>
      <c r="C19" s="526"/>
      <c r="D19" s="526"/>
      <c r="E19" s="523"/>
      <c r="F19" s="523"/>
      <c r="G19" s="262"/>
      <c r="H19" s="520" t="s">
        <v>370</v>
      </c>
      <c r="I19" s="521">
        <f>BYPL!K163</f>
        <v>4.207709650999999</v>
      </c>
      <c r="J19" s="308"/>
      <c r="K19" s="308"/>
      <c r="L19" s="308"/>
      <c r="M19" s="520" t="s">
        <v>370</v>
      </c>
      <c r="N19" s="521">
        <f>BYPL!P163</f>
        <v>3.6004859635000033</v>
      </c>
      <c r="O19" s="308"/>
      <c r="P19" s="308"/>
      <c r="Q19" s="326"/>
      <c r="R19" s="21"/>
    </row>
    <row r="20" spans="1:18" ht="26.25">
      <c r="A20" s="524"/>
      <c r="B20" s="525"/>
      <c r="C20" s="526"/>
      <c r="D20" s="526"/>
      <c r="E20" s="523"/>
      <c r="F20" s="523"/>
      <c r="G20" s="262"/>
      <c r="H20" s="520"/>
      <c r="I20" s="521"/>
      <c r="J20" s="308"/>
      <c r="K20" s="308"/>
      <c r="L20" s="308"/>
      <c r="M20" s="520"/>
      <c r="N20" s="521"/>
      <c r="O20" s="308"/>
      <c r="P20" s="308"/>
      <c r="Q20" s="326"/>
      <c r="R20" s="21"/>
    </row>
    <row r="21" spans="1:18" ht="26.25">
      <c r="A21" s="524"/>
      <c r="B21" s="527"/>
      <c r="C21" s="527"/>
      <c r="D21" s="527"/>
      <c r="E21" s="349"/>
      <c r="F21" s="349"/>
      <c r="G21" s="134"/>
      <c r="H21" s="520"/>
      <c r="I21" s="521"/>
      <c r="J21" s="308"/>
      <c r="K21" s="308"/>
      <c r="L21" s="308"/>
      <c r="M21" s="520"/>
      <c r="N21" s="521"/>
      <c r="O21" s="308"/>
      <c r="P21" s="308"/>
      <c r="Q21" s="326"/>
      <c r="R21" s="21"/>
    </row>
    <row r="22" spans="1:18" ht="26.25">
      <c r="A22" s="524">
        <v>4</v>
      </c>
      <c r="B22" s="525" t="s">
        <v>341</v>
      </c>
      <c r="C22" s="527"/>
      <c r="D22" s="527"/>
      <c r="E22" s="349"/>
      <c r="F22" s="349"/>
      <c r="G22" s="262"/>
      <c r="H22" s="520" t="s">
        <v>370</v>
      </c>
      <c r="I22" s="521">
        <f>NDMC!K74</f>
        <v>3.9549312908000003</v>
      </c>
      <c r="J22" s="308"/>
      <c r="K22" s="308"/>
      <c r="L22" s="308"/>
      <c r="M22" s="520" t="s">
        <v>370</v>
      </c>
      <c r="N22" s="521">
        <f>NDMC!P74</f>
        <v>3.3909623057999987</v>
      </c>
      <c r="O22" s="308"/>
      <c r="P22" s="308"/>
      <c r="Q22" s="326"/>
      <c r="R22" s="21"/>
    </row>
    <row r="23" spans="1:18" ht="26.25">
      <c r="A23" s="524"/>
      <c r="B23" s="525"/>
      <c r="C23" s="527"/>
      <c r="D23" s="527"/>
      <c r="E23" s="349"/>
      <c r="F23" s="349"/>
      <c r="G23" s="262"/>
      <c r="H23" s="520"/>
      <c r="I23" s="521"/>
      <c r="J23" s="308"/>
      <c r="K23" s="308"/>
      <c r="L23" s="308"/>
      <c r="M23" s="520"/>
      <c r="N23" s="521"/>
      <c r="O23" s="308"/>
      <c r="P23" s="308"/>
      <c r="Q23" s="326"/>
      <c r="R23" s="21"/>
    </row>
    <row r="24" spans="1:18" ht="26.25">
      <c r="A24" s="524"/>
      <c r="B24" s="527"/>
      <c r="C24" s="527"/>
      <c r="D24" s="527"/>
      <c r="E24" s="349"/>
      <c r="F24" s="349"/>
      <c r="G24" s="134"/>
      <c r="H24" s="520"/>
      <c r="I24" s="521"/>
      <c r="J24" s="308"/>
      <c r="K24" s="308"/>
      <c r="L24" s="308"/>
      <c r="M24" s="520"/>
      <c r="N24" s="521"/>
      <c r="O24" s="308"/>
      <c r="P24" s="308"/>
      <c r="Q24" s="326"/>
      <c r="R24" s="21"/>
    </row>
    <row r="25" spans="1:18" ht="26.25">
      <c r="A25" s="524">
        <v>5</v>
      </c>
      <c r="B25" s="525" t="s">
        <v>342</v>
      </c>
      <c r="C25" s="527"/>
      <c r="D25" s="527"/>
      <c r="E25" s="349"/>
      <c r="F25" s="349"/>
      <c r="G25" s="262"/>
      <c r="H25" s="520" t="s">
        <v>370</v>
      </c>
      <c r="I25" s="521">
        <f>MES!K58</f>
        <v>0.19268417619999997</v>
      </c>
      <c r="J25" s="308"/>
      <c r="K25" s="308"/>
      <c r="L25" s="308"/>
      <c r="M25" s="520" t="s">
        <v>370</v>
      </c>
      <c r="N25" s="521">
        <f>MES!P58</f>
        <v>0.5268351987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22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7" t="s">
        <v>343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369</v>
      </c>
      <c r="B33" s="21"/>
      <c r="C33" s="21"/>
      <c r="D33" s="21"/>
      <c r="E33" s="516"/>
      <c r="F33" s="516"/>
      <c r="G33" s="21"/>
      <c r="H33" s="21"/>
      <c r="I33" s="21"/>
    </row>
    <row r="34" spans="1:9" ht="15">
      <c r="A34" s="289"/>
      <c r="B34" s="289"/>
      <c r="C34" s="289"/>
      <c r="D34" s="289"/>
      <c r="E34" s="516"/>
      <c r="F34" s="516"/>
      <c r="G34" s="21"/>
      <c r="H34" s="21"/>
      <c r="I34" s="21"/>
    </row>
    <row r="35" spans="1:9" s="516" customFormat="1" ht="15" customHeight="1">
      <c r="A35" s="529" t="s">
        <v>377</v>
      </c>
      <c r="E35"/>
      <c r="F35"/>
      <c r="G35" s="289"/>
      <c r="H35" s="289"/>
      <c r="I35" s="289"/>
    </row>
    <row r="36" spans="1:9" s="516" customFormat="1" ht="15" customHeight="1">
      <c r="A36" s="529"/>
      <c r="E36"/>
      <c r="F36"/>
      <c r="H36" s="289"/>
      <c r="I36" s="289"/>
    </row>
    <row r="37" spans="1:9" s="516" customFormat="1" ht="15" customHeight="1">
      <c r="A37" s="529" t="s">
        <v>378</v>
      </c>
      <c r="E37"/>
      <c r="F37"/>
      <c r="I37" s="289"/>
    </row>
    <row r="38" spans="1:9" s="516" customFormat="1" ht="15" customHeight="1">
      <c r="A38" s="528"/>
      <c r="E38"/>
      <c r="F38"/>
      <c r="I38" s="289"/>
    </row>
    <row r="39" spans="1:9" s="516" customFormat="1" ht="15" customHeight="1">
      <c r="A39" s="529"/>
      <c r="E39"/>
      <c r="F39"/>
      <c r="I39" s="289"/>
    </row>
    <row r="40" spans="1:6" s="516" customFormat="1" ht="15" customHeight="1">
      <c r="A40" s="529"/>
      <c r="B40" s="51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B1">
      <selection activeCell="I27" sqref="I27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01/01/12</v>
      </c>
      <c r="H2" s="41" t="str">
        <f>NDPL!H5</f>
        <v>INTIAL READING 01/12/11</v>
      </c>
      <c r="I2" s="41" t="s">
        <v>4</v>
      </c>
      <c r="J2" s="41" t="s">
        <v>5</v>
      </c>
      <c r="K2" s="41" t="s">
        <v>6</v>
      </c>
      <c r="L2" s="43" t="str">
        <f>NDPL!G5</f>
        <v>FINAL READING 01/01/12</v>
      </c>
      <c r="M2" s="41" t="str">
        <f>NDPL!H5</f>
        <v>INTIAL READING 01/12/11</v>
      </c>
      <c r="N2" s="41" t="s">
        <v>4</v>
      </c>
      <c r="O2" s="41" t="s">
        <v>5</v>
      </c>
      <c r="P2" s="42" t="s">
        <v>6</v>
      </c>
      <c r="Q2" s="705"/>
    </row>
    <row r="3" ht="14.25" thickBot="1" thickTop="1"/>
    <row r="4" spans="1:17" ht="13.5" thickTop="1">
      <c r="A4" s="26"/>
      <c r="B4" s="314" t="s">
        <v>358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362</v>
      </c>
      <c r="C5" s="159" t="s">
        <v>294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359</v>
      </c>
      <c r="C6" s="23">
        <v>4902492</v>
      </c>
      <c r="D6" s="155" t="s">
        <v>13</v>
      </c>
      <c r="E6" s="155" t="s">
        <v>296</v>
      </c>
      <c r="F6" s="30">
        <v>1500</v>
      </c>
      <c r="G6" s="452">
        <v>981989</v>
      </c>
      <c r="H6" s="453">
        <v>983318</v>
      </c>
      <c r="I6" s="81">
        <f>G6-H6</f>
        <v>-1329</v>
      </c>
      <c r="J6" s="81">
        <f>$F6*I6</f>
        <v>-1993500</v>
      </c>
      <c r="K6" s="83">
        <f>J6/1000000</f>
        <v>-1.9935</v>
      </c>
      <c r="L6" s="452">
        <v>981175</v>
      </c>
      <c r="M6" s="453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360</v>
      </c>
      <c r="C7" s="23">
        <v>4902493</v>
      </c>
      <c r="D7" s="155" t="s">
        <v>13</v>
      </c>
      <c r="E7" s="155" t="s">
        <v>296</v>
      </c>
      <c r="F7" s="30">
        <v>1500</v>
      </c>
      <c r="G7" s="452">
        <v>976232</v>
      </c>
      <c r="H7" s="453">
        <v>976696</v>
      </c>
      <c r="I7" s="81">
        <f>G7-H7</f>
        <v>-464</v>
      </c>
      <c r="J7" s="81">
        <f>$F7*I7</f>
        <v>-696000</v>
      </c>
      <c r="K7" s="83">
        <f>J7/1000000</f>
        <v>-0.696</v>
      </c>
      <c r="L7" s="452">
        <v>986873</v>
      </c>
      <c r="M7" s="453">
        <v>986915</v>
      </c>
      <c r="N7" s="81">
        <f>L7-M7</f>
        <v>-42</v>
      </c>
      <c r="O7" s="81">
        <f>$F7*N7</f>
        <v>-63000</v>
      </c>
      <c r="P7" s="83">
        <f>O7/1000000</f>
        <v>-0.063</v>
      </c>
      <c r="Q7" s="184"/>
    </row>
    <row r="8" spans="1:17" ht="15">
      <c r="A8" s="102">
        <v>3</v>
      </c>
      <c r="B8" s="131" t="s">
        <v>361</v>
      </c>
      <c r="C8" s="23">
        <v>4902494</v>
      </c>
      <c r="D8" s="155" t="s">
        <v>13</v>
      </c>
      <c r="E8" s="155" t="s">
        <v>296</v>
      </c>
      <c r="F8" s="30">
        <v>1500</v>
      </c>
      <c r="G8" s="452">
        <v>932510</v>
      </c>
      <c r="H8" s="453">
        <v>933787</v>
      </c>
      <c r="I8" s="81">
        <f>G8-H8</f>
        <v>-1277</v>
      </c>
      <c r="J8" s="81">
        <f>$F8*I8</f>
        <v>-1915500</v>
      </c>
      <c r="K8" s="83">
        <f>J8/1000000</f>
        <v>-1.9155</v>
      </c>
      <c r="L8" s="452">
        <v>970190</v>
      </c>
      <c r="M8" s="453">
        <v>970201</v>
      </c>
      <c r="N8" s="81">
        <f>L8-M8</f>
        <v>-11</v>
      </c>
      <c r="O8" s="81">
        <f>$F8*N8</f>
        <v>-16500</v>
      </c>
      <c r="P8" s="83">
        <f>O8/1000000</f>
        <v>-0.0165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335</v>
      </c>
      <c r="J12" s="21"/>
      <c r="K12" s="244">
        <f>SUM(K6:K8)</f>
        <v>-4.6049999999999995</v>
      </c>
      <c r="L12" s="102"/>
      <c r="M12" s="23"/>
      <c r="N12" s="245" t="s">
        <v>335</v>
      </c>
      <c r="O12" s="21"/>
      <c r="P12" s="244">
        <f>SUM(P6:P8)</f>
        <v>-0.0795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159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293</v>
      </c>
      <c r="C16" s="142" t="s">
        <v>294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295</v>
      </c>
      <c r="C17" s="147">
        <v>4902509</v>
      </c>
      <c r="D17" s="148" t="s">
        <v>13</v>
      </c>
      <c r="E17" s="148" t="s">
        <v>296</v>
      </c>
      <c r="F17" s="149">
        <v>5000</v>
      </c>
      <c r="G17" s="452">
        <v>997040</v>
      </c>
      <c r="H17" s="453">
        <v>996990</v>
      </c>
      <c r="I17" s="81">
        <f>G17-H17</f>
        <v>50</v>
      </c>
      <c r="J17" s="81">
        <f>$F17*I17</f>
        <v>250000</v>
      </c>
      <c r="K17" s="83">
        <f>J17/1000000</f>
        <v>0.25</v>
      </c>
      <c r="L17" s="452">
        <v>36998</v>
      </c>
      <c r="M17" s="453">
        <v>37096</v>
      </c>
      <c r="N17" s="81">
        <f>L17-M17</f>
        <v>-98</v>
      </c>
      <c r="O17" s="81">
        <f>$F17*N17</f>
        <v>-490000</v>
      </c>
      <c r="P17" s="83">
        <f>O17/1000000</f>
        <v>-0.49</v>
      </c>
      <c r="Q17" s="184"/>
    </row>
    <row r="18" spans="1:17" ht="15">
      <c r="A18" s="145">
        <v>2</v>
      </c>
      <c r="B18" s="146" t="s">
        <v>297</v>
      </c>
      <c r="C18" s="147">
        <v>4902510</v>
      </c>
      <c r="D18" s="148" t="s">
        <v>13</v>
      </c>
      <c r="E18" s="148" t="s">
        <v>296</v>
      </c>
      <c r="F18" s="149">
        <v>1000</v>
      </c>
      <c r="G18" s="452">
        <v>999378</v>
      </c>
      <c r="H18" s="453">
        <v>999379</v>
      </c>
      <c r="I18" s="81">
        <f>G18-H18</f>
        <v>-1</v>
      </c>
      <c r="J18" s="81">
        <f>$F18*I18</f>
        <v>-1000</v>
      </c>
      <c r="K18" s="83">
        <f>J18/1000000</f>
        <v>-0.001</v>
      </c>
      <c r="L18" s="452">
        <v>8013</v>
      </c>
      <c r="M18" s="453">
        <v>8115</v>
      </c>
      <c r="N18" s="81">
        <f>L18-M18</f>
        <v>-102</v>
      </c>
      <c r="O18" s="81">
        <f>$F18*N18</f>
        <v>-102000</v>
      </c>
      <c r="P18" s="83">
        <f>O18/1000000</f>
        <v>-0.102</v>
      </c>
      <c r="Q18" s="184"/>
    </row>
    <row r="19" spans="1:17" ht="15">
      <c r="A19" s="145">
        <v>3</v>
      </c>
      <c r="B19" s="146" t="s">
        <v>298</v>
      </c>
      <c r="C19" s="147">
        <v>4864947</v>
      </c>
      <c r="D19" s="148" t="s">
        <v>13</v>
      </c>
      <c r="E19" s="148" t="s">
        <v>296</v>
      </c>
      <c r="F19" s="149">
        <v>1000</v>
      </c>
      <c r="G19" s="452">
        <v>970689</v>
      </c>
      <c r="H19" s="453">
        <v>971334</v>
      </c>
      <c r="I19" s="81">
        <f>G19-H19</f>
        <v>-645</v>
      </c>
      <c r="J19" s="81">
        <f>$F19*I19</f>
        <v>-645000</v>
      </c>
      <c r="K19" s="83">
        <f>J19/1000000</f>
        <v>-0.645</v>
      </c>
      <c r="L19" s="452">
        <v>991026</v>
      </c>
      <c r="M19" s="453">
        <v>991272</v>
      </c>
      <c r="N19" s="81">
        <f>L19-M19</f>
        <v>-246</v>
      </c>
      <c r="O19" s="81">
        <f>$F19*N19</f>
        <v>-246000</v>
      </c>
      <c r="P19" s="83">
        <f>O19/1000000</f>
        <v>-0.246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335</v>
      </c>
      <c r="J23" s="21"/>
      <c r="K23" s="244">
        <f>SUM(K17:K19)</f>
        <v>-0.396</v>
      </c>
      <c r="L23" s="25"/>
      <c r="M23" s="21"/>
      <c r="N23" s="245" t="s">
        <v>335</v>
      </c>
      <c r="O23" s="21"/>
      <c r="P23" s="244">
        <f>SUM(P17:P19)</f>
        <v>-0.838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2011-02-23T07:04:15Z</cp:lastPrinted>
  <dcterms:created xsi:type="dcterms:W3CDTF">1996-10-14T23:33:28Z</dcterms:created>
  <dcterms:modified xsi:type="dcterms:W3CDTF">2012-02-04T06:11:22Z</dcterms:modified>
  <cp:category/>
  <cp:version/>
  <cp:contentType/>
  <cp:contentStatus/>
</cp:coreProperties>
</file>